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7"/>
  <workbookPr filterPrivacy="1" codeName="DieseArbeitsmappe" defaultThemeVersion="124226"/>
  <xr:revisionPtr revIDLastSave="0" documentId="13_ncr:1_{B33EA896-8D34-4147-97E5-743F7FFBD81C}" xr6:coauthVersionLast="36" xr6:coauthVersionMax="36" xr10:uidLastSave="{00000000-0000-0000-0000-000000000000}"/>
  <bookViews>
    <workbookView xWindow="0" yWindow="0" windowWidth="25125" windowHeight="14550" xr2:uid="{00000000-000D-0000-FFFF-FFFF00000000}"/>
  </bookViews>
  <sheets>
    <sheet name="§19(2)S2_StromNEV_I" sheetId="2" r:id="rId1"/>
    <sheet name="§19(2)S2_StromNEV_II_NB" sheetId="1" r:id="rId2"/>
    <sheet name="§19(2)S2_StromNEV_II_vNB" sheetId="4" r:id="rId3"/>
    <sheet name="§19(2)S2_StromNEV_II_NB2" sheetId="5" r:id="rId4"/>
  </sheets>
  <definedNames>
    <definedName name="_xlnm.Print_Area" localSheetId="0">'§19(2)S2_StromNEV_I'!$A$1:$T$48</definedName>
    <definedName name="_xlnm.Print_Area" localSheetId="1">'§19(2)S2_StromNEV_II_NB'!$A$1:$S$29</definedName>
    <definedName name="_xlnm.Print_Area" localSheetId="3">'§19(2)S2_StromNEV_II_NB2'!$A$1:$S$29</definedName>
    <definedName name="_xlnm.Print_Area" localSheetId="2">'§19(2)S2_StromNEV_II_vNB'!$A$1:$S$29</definedName>
  </definedNames>
  <calcPr calcId="191029"/>
</workbook>
</file>

<file path=xl/calcChain.xml><?xml version="1.0" encoding="utf-8"?>
<calcChain xmlns="http://schemas.openxmlformats.org/spreadsheetml/2006/main">
  <c r="C27" i="2" l="1"/>
  <c r="C24" i="2"/>
  <c r="F5" i="1" l="1"/>
  <c r="H5" i="1" s="1"/>
  <c r="F4" i="1"/>
  <c r="H4" i="1" s="1"/>
  <c r="C44" i="2" l="1"/>
  <c r="F13" i="5" l="1"/>
  <c r="H13" i="5" s="1"/>
  <c r="N13" i="5"/>
  <c r="P13" i="5"/>
  <c r="F14" i="5"/>
  <c r="H14" i="5" s="1"/>
  <c r="N14" i="5"/>
  <c r="P14" i="5"/>
  <c r="F15" i="5"/>
  <c r="H15" i="5" s="1"/>
  <c r="N15" i="5"/>
  <c r="P15" i="5"/>
  <c r="F16" i="5"/>
  <c r="H16" i="5" s="1"/>
  <c r="N16" i="5"/>
  <c r="P16" i="5"/>
  <c r="F17" i="5"/>
  <c r="H17" i="5" s="1"/>
  <c r="N17" i="5"/>
  <c r="P17" i="5"/>
  <c r="F16" i="4"/>
  <c r="H16" i="4" s="1"/>
  <c r="N16" i="4"/>
  <c r="P16" i="4"/>
  <c r="F17" i="4"/>
  <c r="H17" i="4" s="1"/>
  <c r="N17" i="4"/>
  <c r="P17" i="4"/>
  <c r="F18" i="4"/>
  <c r="H18" i="4" s="1"/>
  <c r="N18" i="4"/>
  <c r="P18" i="4"/>
  <c r="F19" i="4"/>
  <c r="H19" i="4" s="1"/>
  <c r="N19" i="4"/>
  <c r="P19" i="4"/>
  <c r="F20" i="4"/>
  <c r="H20" i="4" s="1"/>
  <c r="N20" i="4"/>
  <c r="P20" i="4"/>
  <c r="F16" i="1"/>
  <c r="H16" i="1" s="1"/>
  <c r="N16" i="1"/>
  <c r="P16" i="1"/>
  <c r="F17" i="1"/>
  <c r="H17" i="1" s="1"/>
  <c r="N17" i="1"/>
  <c r="P17" i="1"/>
  <c r="F18" i="1"/>
  <c r="H18" i="1" s="1"/>
  <c r="N18" i="1"/>
  <c r="P18" i="1"/>
  <c r="F19" i="1"/>
  <c r="H19" i="1" s="1"/>
  <c r="N19" i="1"/>
  <c r="P19" i="1"/>
  <c r="F20" i="1"/>
  <c r="H20" i="1" s="1"/>
  <c r="N20" i="1"/>
  <c r="P20" i="1"/>
  <c r="A2" i="5"/>
  <c r="A2" i="4"/>
  <c r="P28" i="5"/>
  <c r="N28" i="5"/>
  <c r="F28" i="5"/>
  <c r="P27" i="5"/>
  <c r="N27" i="5"/>
  <c r="F27" i="5"/>
  <c r="P26" i="5"/>
  <c r="N26" i="5"/>
  <c r="F26" i="5"/>
  <c r="P25" i="5"/>
  <c r="N25" i="5"/>
  <c r="F25" i="5"/>
  <c r="P24" i="5"/>
  <c r="N24" i="5"/>
  <c r="F24" i="5"/>
  <c r="P23" i="5"/>
  <c r="N23" i="5"/>
  <c r="F23" i="5"/>
  <c r="P22" i="5"/>
  <c r="N22" i="5"/>
  <c r="F22" i="5"/>
  <c r="P21" i="5"/>
  <c r="N21" i="5"/>
  <c r="F21" i="5"/>
  <c r="P20" i="5"/>
  <c r="N20" i="5"/>
  <c r="F20" i="5"/>
  <c r="P19" i="5"/>
  <c r="N19" i="5"/>
  <c r="F19" i="5"/>
  <c r="P18" i="5"/>
  <c r="N18" i="5"/>
  <c r="F18" i="5"/>
  <c r="P12" i="5"/>
  <c r="N12" i="5"/>
  <c r="F12" i="5"/>
  <c r="P11" i="5"/>
  <c r="N11" i="5"/>
  <c r="F11" i="5"/>
  <c r="P10" i="5"/>
  <c r="N10" i="5"/>
  <c r="F10" i="5"/>
  <c r="P9" i="5"/>
  <c r="N9" i="5"/>
  <c r="F9" i="5"/>
  <c r="P8" i="5"/>
  <c r="N8" i="5"/>
  <c r="F8" i="5"/>
  <c r="P7" i="5"/>
  <c r="N7" i="5"/>
  <c r="F7" i="5"/>
  <c r="P6" i="5"/>
  <c r="N6" i="5"/>
  <c r="F6" i="5"/>
  <c r="P5" i="5"/>
  <c r="N5" i="5"/>
  <c r="F5" i="5"/>
  <c r="P4" i="5"/>
  <c r="N4" i="5"/>
  <c r="F4" i="5"/>
  <c r="H4" i="5" s="1"/>
  <c r="P28" i="4"/>
  <c r="N28" i="4"/>
  <c r="F28" i="4"/>
  <c r="P27" i="4"/>
  <c r="N27" i="4"/>
  <c r="F27" i="4"/>
  <c r="P26" i="4"/>
  <c r="N26" i="4"/>
  <c r="F26" i="4"/>
  <c r="P25" i="4"/>
  <c r="N25" i="4"/>
  <c r="F25" i="4"/>
  <c r="P24" i="4"/>
  <c r="N24" i="4"/>
  <c r="F24" i="4"/>
  <c r="P23" i="4"/>
  <c r="N23" i="4"/>
  <c r="F23" i="4"/>
  <c r="P22" i="4"/>
  <c r="N22" i="4"/>
  <c r="F22" i="4"/>
  <c r="P21" i="4"/>
  <c r="N21" i="4"/>
  <c r="F21" i="4"/>
  <c r="P15" i="4"/>
  <c r="N15" i="4"/>
  <c r="F15" i="4"/>
  <c r="P14" i="4"/>
  <c r="N14" i="4"/>
  <c r="F14" i="4"/>
  <c r="P13" i="4"/>
  <c r="N13" i="4"/>
  <c r="F13" i="4"/>
  <c r="P12" i="4"/>
  <c r="N12" i="4"/>
  <c r="F12" i="4"/>
  <c r="P11" i="4"/>
  <c r="N11" i="4"/>
  <c r="F11" i="4"/>
  <c r="P10" i="4"/>
  <c r="N10" i="4"/>
  <c r="F10" i="4"/>
  <c r="P9" i="4"/>
  <c r="N9" i="4"/>
  <c r="F9" i="4"/>
  <c r="P8" i="4"/>
  <c r="N8" i="4"/>
  <c r="F8" i="4"/>
  <c r="P7" i="4"/>
  <c r="N7" i="4"/>
  <c r="F7" i="4"/>
  <c r="P6" i="4"/>
  <c r="N6" i="4"/>
  <c r="F6" i="4"/>
  <c r="P5" i="4"/>
  <c r="N5" i="4"/>
  <c r="F5" i="4"/>
  <c r="P4" i="4"/>
  <c r="N4" i="4"/>
  <c r="F4" i="4"/>
  <c r="H4" i="4" s="1"/>
  <c r="C29" i="2"/>
  <c r="E25" i="2"/>
  <c r="K35" i="2" s="1"/>
  <c r="C26" i="2"/>
  <c r="H5" i="4" l="1"/>
  <c r="K5" i="4" s="1"/>
  <c r="R5" i="4" s="1"/>
  <c r="H7" i="4"/>
  <c r="K7" i="4" s="1"/>
  <c r="R7" i="4" s="1"/>
  <c r="H9" i="4"/>
  <c r="K9" i="4" s="1"/>
  <c r="R9" i="4" s="1"/>
  <c r="H11" i="4"/>
  <c r="K11" i="4" s="1"/>
  <c r="R11" i="4" s="1"/>
  <c r="H13" i="4"/>
  <c r="K13" i="4" s="1"/>
  <c r="R13" i="4" s="1"/>
  <c r="H15" i="4"/>
  <c r="K15" i="4" s="1"/>
  <c r="R15" i="4" s="1"/>
  <c r="H22" i="4"/>
  <c r="K22" i="4" s="1"/>
  <c r="R22" i="4" s="1"/>
  <c r="H24" i="4"/>
  <c r="K24" i="4" s="1"/>
  <c r="R24" i="4" s="1"/>
  <c r="H26" i="4"/>
  <c r="K26" i="4" s="1"/>
  <c r="R26" i="4" s="1"/>
  <c r="H28" i="4"/>
  <c r="K28" i="4" s="1"/>
  <c r="R28" i="4" s="1"/>
  <c r="H5" i="5"/>
  <c r="K5" i="5" s="1"/>
  <c r="R5" i="5" s="1"/>
  <c r="H7" i="5"/>
  <c r="K7" i="5" s="1"/>
  <c r="R7" i="5" s="1"/>
  <c r="H9" i="5"/>
  <c r="K9" i="5" s="1"/>
  <c r="R9" i="5" s="1"/>
  <c r="H11" i="5"/>
  <c r="K11" i="5" s="1"/>
  <c r="R11" i="5" s="1"/>
  <c r="H18" i="5"/>
  <c r="K18" i="5" s="1"/>
  <c r="R18" i="5" s="1"/>
  <c r="H20" i="5"/>
  <c r="K20" i="5" s="1"/>
  <c r="R20" i="5" s="1"/>
  <c r="H22" i="5"/>
  <c r="K22" i="5" s="1"/>
  <c r="R22" i="5" s="1"/>
  <c r="H24" i="5"/>
  <c r="K24" i="5" s="1"/>
  <c r="R24" i="5" s="1"/>
  <c r="H26" i="5"/>
  <c r="K26" i="5" s="1"/>
  <c r="R26" i="5" s="1"/>
  <c r="H28" i="5"/>
  <c r="K28" i="5" s="1"/>
  <c r="R28" i="5" s="1"/>
  <c r="H6" i="4"/>
  <c r="K6" i="4" s="1"/>
  <c r="R6" i="4" s="1"/>
  <c r="H8" i="4"/>
  <c r="K8" i="4" s="1"/>
  <c r="R8" i="4" s="1"/>
  <c r="H10" i="4"/>
  <c r="K10" i="4" s="1"/>
  <c r="R10" i="4" s="1"/>
  <c r="H12" i="4"/>
  <c r="K12" i="4" s="1"/>
  <c r="R12" i="4" s="1"/>
  <c r="H14" i="4"/>
  <c r="K14" i="4" s="1"/>
  <c r="R14" i="4" s="1"/>
  <c r="H21" i="4"/>
  <c r="K21" i="4" s="1"/>
  <c r="R21" i="4" s="1"/>
  <c r="H23" i="4"/>
  <c r="K23" i="4" s="1"/>
  <c r="R23" i="4" s="1"/>
  <c r="H25" i="4"/>
  <c r="K25" i="4" s="1"/>
  <c r="R25" i="4" s="1"/>
  <c r="H27" i="4"/>
  <c r="K27" i="4" s="1"/>
  <c r="R27" i="4" s="1"/>
  <c r="H6" i="5"/>
  <c r="K6" i="5" s="1"/>
  <c r="R6" i="5" s="1"/>
  <c r="H8" i="5"/>
  <c r="K8" i="5" s="1"/>
  <c r="R8" i="5" s="1"/>
  <c r="H10" i="5"/>
  <c r="K10" i="5" s="1"/>
  <c r="R10" i="5" s="1"/>
  <c r="H12" i="5"/>
  <c r="K12" i="5" s="1"/>
  <c r="R12" i="5" s="1"/>
  <c r="H19" i="5"/>
  <c r="K19" i="5" s="1"/>
  <c r="R19" i="5" s="1"/>
  <c r="H21" i="5"/>
  <c r="K21" i="5" s="1"/>
  <c r="R21" i="5" s="1"/>
  <c r="H23" i="5"/>
  <c r="K23" i="5" s="1"/>
  <c r="R23" i="5" s="1"/>
  <c r="H25" i="5"/>
  <c r="K25" i="5" s="1"/>
  <c r="R25" i="5" s="1"/>
  <c r="H27" i="5"/>
  <c r="K27" i="5" s="1"/>
  <c r="R27" i="5" s="1"/>
  <c r="K16" i="5"/>
  <c r="R16" i="5" s="1"/>
  <c r="K14" i="5"/>
  <c r="R14" i="5" s="1"/>
  <c r="K17" i="5"/>
  <c r="R17" i="5" s="1"/>
  <c r="K15" i="5"/>
  <c r="R15" i="5" s="1"/>
  <c r="K13" i="5"/>
  <c r="R13" i="5" s="1"/>
  <c r="K20" i="4"/>
  <c r="R20" i="4" s="1"/>
  <c r="K18" i="4"/>
  <c r="R18" i="4" s="1"/>
  <c r="K16" i="4"/>
  <c r="R16" i="4" s="1"/>
  <c r="K19" i="4"/>
  <c r="R19" i="4" s="1"/>
  <c r="K17" i="4"/>
  <c r="R17" i="4" s="1"/>
  <c r="K18" i="1"/>
  <c r="R18" i="1" s="1"/>
  <c r="K19" i="1"/>
  <c r="R19" i="1" s="1"/>
  <c r="K17" i="1"/>
  <c r="R17" i="1" s="1"/>
  <c r="K20" i="1"/>
  <c r="R20" i="1" s="1"/>
  <c r="K16" i="1"/>
  <c r="R16" i="1" s="1"/>
  <c r="K4" i="5"/>
  <c r="R4" i="5" s="1"/>
  <c r="K4" i="4"/>
  <c r="R4" i="4" s="1"/>
  <c r="F6" i="1"/>
  <c r="H6" i="1" s="1"/>
  <c r="F7" i="1"/>
  <c r="H7" i="1" s="1"/>
  <c r="F8" i="1"/>
  <c r="H8" i="1" s="1"/>
  <c r="F9" i="1"/>
  <c r="H9" i="1" s="1"/>
  <c r="F10" i="1"/>
  <c r="H10" i="1" s="1"/>
  <c r="F11" i="1"/>
  <c r="H11" i="1" s="1"/>
  <c r="F12" i="1"/>
  <c r="H12" i="1" s="1"/>
  <c r="F13" i="1"/>
  <c r="H13" i="1" s="1"/>
  <c r="F14" i="1"/>
  <c r="H14" i="1" s="1"/>
  <c r="F15" i="1"/>
  <c r="H15" i="1" s="1"/>
  <c r="F21" i="1"/>
  <c r="H21" i="1" s="1"/>
  <c r="F22" i="1"/>
  <c r="H22" i="1" s="1"/>
  <c r="F23" i="1"/>
  <c r="H23" i="1" s="1"/>
  <c r="F24" i="1"/>
  <c r="H24" i="1" s="1"/>
  <c r="F25" i="1"/>
  <c r="H25" i="1" s="1"/>
  <c r="F26" i="1"/>
  <c r="H26" i="1" s="1"/>
  <c r="F27" i="1"/>
  <c r="H27" i="1" s="1"/>
  <c r="F28" i="1"/>
  <c r="H28" i="1" s="1"/>
  <c r="K4" i="1"/>
  <c r="E30" i="2" l="1"/>
  <c r="K15" i="1" l="1"/>
  <c r="N15" i="1"/>
  <c r="P15" i="1"/>
  <c r="K21" i="1"/>
  <c r="N21" i="1"/>
  <c r="P21" i="1"/>
  <c r="R21" i="1" s="1"/>
  <c r="K22" i="1"/>
  <c r="N22" i="1"/>
  <c r="P22" i="1"/>
  <c r="K23" i="1"/>
  <c r="N23" i="1"/>
  <c r="P23" i="1"/>
  <c r="R15" i="1" l="1"/>
  <c r="R23" i="1"/>
  <c r="R22" i="1"/>
  <c r="R26" i="2"/>
  <c r="E35" i="2"/>
  <c r="I24" i="2" s="1"/>
  <c r="I26" i="2"/>
  <c r="R38" i="2"/>
  <c r="I28" i="2" s="1"/>
  <c r="A2" i="1"/>
  <c r="P7" i="1" l="1"/>
  <c r="P8" i="1"/>
  <c r="P9" i="1"/>
  <c r="P10" i="1"/>
  <c r="P11" i="1"/>
  <c r="P12" i="1"/>
  <c r="P13" i="1"/>
  <c r="P14" i="1"/>
  <c r="P24" i="1"/>
  <c r="P25" i="1"/>
  <c r="P26" i="1"/>
  <c r="P27" i="1"/>
  <c r="P28" i="1"/>
  <c r="N10" i="1"/>
  <c r="N11" i="1"/>
  <c r="N12" i="1"/>
  <c r="N13" i="1"/>
  <c r="N14" i="1"/>
  <c r="N24" i="1"/>
  <c r="N25" i="1"/>
  <c r="N26" i="1"/>
  <c r="N27" i="1"/>
  <c r="N28" i="1"/>
  <c r="K10" i="1"/>
  <c r="K11" i="1"/>
  <c r="K12" i="1"/>
  <c r="K13" i="1"/>
  <c r="K14" i="1"/>
  <c r="K24" i="1"/>
  <c r="K25" i="1"/>
  <c r="K26" i="1"/>
  <c r="K27" i="1"/>
  <c r="K28" i="1"/>
  <c r="N5" i="1"/>
  <c r="P5" i="1" s="1"/>
  <c r="N6" i="1"/>
  <c r="P6" i="1" s="1"/>
  <c r="N7" i="1"/>
  <c r="N8" i="1"/>
  <c r="N9" i="1"/>
  <c r="N4" i="1"/>
  <c r="P4" i="1" s="1"/>
  <c r="R4" i="1" s="1"/>
  <c r="K5" i="1"/>
  <c r="K6" i="1"/>
  <c r="K7" i="1"/>
  <c r="K8" i="1"/>
  <c r="K9" i="1"/>
  <c r="R8" i="1" l="1"/>
  <c r="R9" i="1"/>
  <c r="R7" i="1"/>
  <c r="R5" i="1"/>
  <c r="R6" i="1"/>
  <c r="R26" i="1"/>
  <c r="R24" i="1"/>
  <c r="R13" i="1"/>
  <c r="R11" i="1"/>
  <c r="R28" i="1"/>
  <c r="R27" i="1"/>
  <c r="R25" i="1"/>
  <c r="R14" i="1"/>
  <c r="R12" i="1"/>
  <c r="R10" i="1"/>
  <c r="I30" i="2" l="1"/>
  <c r="K24" i="2" s="1"/>
  <c r="R24" i="2" s="1"/>
  <c r="R28" i="2" s="1"/>
  <c r="R30" i="2" s="1"/>
</calcChain>
</file>

<file path=xl/sharedStrings.xml><?xml version="1.0" encoding="utf-8"?>
<sst xmlns="http://schemas.openxmlformats.org/spreadsheetml/2006/main" count="273" uniqueCount="82">
  <si>
    <t>Kosten für Verlustenergie</t>
  </si>
  <si>
    <t>Verlustenergiemenge
[kWh]</t>
  </si>
  <si>
    <t>Anschlussebene</t>
  </si>
  <si>
    <t>Allgemeine Netzentgelte</t>
  </si>
  <si>
    <t>Arbeit
[kWh]</t>
  </si>
  <si>
    <t>Leistung
[kW]</t>
  </si>
  <si>
    <t xml:space="preserve"> </t>
  </si>
  <si>
    <t>Benutzungsstunden</t>
  </si>
  <si>
    <t>Individuelles Netzentgelt (berechnet)</t>
  </si>
  <si>
    <t>Individuelles Netzentgelt (tatsächlich)</t>
  </si>
  <si>
    <t>Berechnetes individuelles Netzentgelt</t>
  </si>
  <si>
    <t>Tatsächliches individuelles Netzentgelt</t>
  </si>
  <si>
    <t>Betriebsmittel</t>
  </si>
  <si>
    <t>bitte wählen</t>
  </si>
  <si>
    <t>Anzahl / Länge [km]</t>
  </si>
  <si>
    <t>Zurechen-
barer
Anteil</t>
  </si>
  <si>
    <t>Individuelles Netzentgelt gemäß § 19 Abs. 2 Satz 2 StromNEV</t>
  </si>
  <si>
    <t>Kosten für
vorgelagertes Netz</t>
  </si>
  <si>
    <t>Vorgelagerter
Netzbetreiber</t>
  </si>
  <si>
    <t>Kosten für
Verlustenergie</t>
  </si>
  <si>
    <t>Mind. zu zahlendendes indiv. Netzentgelt</t>
  </si>
  <si>
    <t>Menge
[kW]</t>
  </si>
  <si>
    <t>Kosten für Verlustenergie
[EUR]</t>
  </si>
  <si>
    <t>Kosten für
vorgelagertes Netz
[EUR]</t>
  </si>
  <si>
    <t>Leistungs-
preis
[EUR/kW]</t>
  </si>
  <si>
    <t>Geeignete Erzeugungsanlage [Art]</t>
  </si>
  <si>
    <t>Geeignete Erzeugungsanlage [Name]</t>
  </si>
  <si>
    <t>Geeignete Erzeugungsanlage [Anschrift, PLZ, Ort]</t>
  </si>
  <si>
    <t>Nettonennleistung [MW]</t>
  </si>
  <si>
    <t>Tatsächliche relative Senkung</t>
  </si>
  <si>
    <t>Bezeichnung des nächstgelegenen Netzknotenpunktes</t>
  </si>
  <si>
    <t>Netzbetreiberklassifikation</t>
  </si>
  <si>
    <t>Verlust-energiepreis
[ct/kWh]</t>
  </si>
  <si>
    <t>Arbeits-preis
[ct/kWh]</t>
  </si>
  <si>
    <t>bitte auswählen</t>
  </si>
  <si>
    <t>Anschrift der Abnahmestelle
[Str., Hausnr., PLZ und Ort]</t>
  </si>
  <si>
    <t>Angaben zum Netzbetreiber</t>
  </si>
  <si>
    <t>Leistung
Bezugsmenge
[kW]</t>
  </si>
  <si>
    <t>Arbeit
Bezugsmenge
[kWh]</t>
  </si>
  <si>
    <t>Kosten für Netz-reservekapazität</t>
  </si>
  <si>
    <t>Straße und Hausnummer</t>
  </si>
  <si>
    <t>PLZ und  Ort</t>
  </si>
  <si>
    <t>PLZ und Ort</t>
  </si>
  <si>
    <t>Spannungs-ebene</t>
  </si>
  <si>
    <t>Benennung des 
Betriebsmittels und Ort</t>
  </si>
  <si>
    <t>Einspeiseebene [Erzeugungsanlage] bzw.
Spannungsebene [Netzknotenpunkt]</t>
  </si>
  <si>
    <t>AK/HK bzw. Tagesneuwert
je Einheit
[EUR/Stück
bzw. EUR/km]</t>
  </si>
  <si>
    <t>Angaben zum Letztverbraucher</t>
  </si>
  <si>
    <t>Kosten des physikalischen Pfades</t>
  </si>
  <si>
    <t>Gewerbesteuerhebesatz</t>
  </si>
  <si>
    <t>Gesamt-
investition
[EUR]</t>
  </si>
  <si>
    <t>Kapazität
des Betriebs-
mittels 
[MVA bzw. MW]</t>
  </si>
  <si>
    <t>Vereinbarte
Anschluss-
kapazität
[MVA bzw. MW]</t>
  </si>
  <si>
    <t>Kapitalkosten/a
[EUR]</t>
  </si>
  <si>
    <t>Betriebs-
kosten/a
[EUR]</t>
  </si>
  <si>
    <t>davon
Kosten für System-
dienst-
leistungen/a
[EUR]</t>
  </si>
  <si>
    <t>Gesamtkosten/a</t>
  </si>
  <si>
    <t>Zurechen-
bare
Kosten/a</t>
  </si>
  <si>
    <t>Netzkosten Arbeit</t>
  </si>
  <si>
    <t>Netzkosten Leistung</t>
  </si>
  <si>
    <t>Entgelt
[EUR/kW*a]</t>
  </si>
  <si>
    <t>Anschlussnetzbetreiber</t>
  </si>
  <si>
    <r>
      <rPr>
        <b/>
        <sz val="11"/>
        <rFont val="Calibri"/>
        <family val="2"/>
        <scheme val="minor"/>
      </rPr>
      <t>Weiterer Netzbetreiber</t>
    </r>
    <r>
      <rPr>
        <sz val="11"/>
        <rFont val="Calibri"/>
        <family val="2"/>
        <scheme val="minor"/>
      </rPr>
      <t xml:space="preserve">
</t>
    </r>
    <r>
      <rPr>
        <sz val="8"/>
        <rFont val="Calibri"/>
        <family val="2"/>
        <scheme val="minor"/>
      </rPr>
      <t>(nur auszufüllen, wenn Berechnung des physikalischen
Pfades in die vorgelagerte Netzebene erfolgt)</t>
    </r>
  </si>
  <si>
    <r>
      <rPr>
        <b/>
        <sz val="11"/>
        <rFont val="Calibri"/>
        <family val="2"/>
        <scheme val="minor"/>
      </rPr>
      <t>Weiterer Netzbetreiber</t>
    </r>
    <r>
      <rPr>
        <sz val="11"/>
        <rFont val="Calibri"/>
        <family val="2"/>
        <scheme val="minor"/>
      </rPr>
      <t xml:space="preserve">
</t>
    </r>
    <r>
      <rPr>
        <sz val="8"/>
        <rFont val="Calibri"/>
        <family val="2"/>
        <scheme val="minor"/>
      </rPr>
      <t>(nur auszufüllen, wenn Berechnung des physikalischen
Pfades in eine weitere Netzebene erfolgt)</t>
    </r>
  </si>
  <si>
    <r>
      <t xml:space="preserve">Kosten für vorgelagertes Netz
</t>
    </r>
    <r>
      <rPr>
        <sz val="10"/>
        <rFont val="Calibri"/>
        <family val="2"/>
        <scheme val="minor"/>
      </rPr>
      <t>(bei Bildung des physikalischen Pfades bis zum nächstgelegenen Netzknotenpunkt)</t>
    </r>
  </si>
  <si>
    <r>
      <t xml:space="preserve">Kosten für
Netzreserve-kapazität*
[EUR]
</t>
    </r>
    <r>
      <rPr>
        <sz val="8"/>
        <rFont val="Calibri"/>
        <family val="2"/>
        <scheme val="minor"/>
      </rPr>
      <t>*max. 10% der allg. NE</t>
    </r>
  </si>
  <si>
    <r>
      <t xml:space="preserve">(n-1)-Sicherheit in anderer Weise sichergestellt ?
</t>
    </r>
    <r>
      <rPr>
        <sz val="8"/>
        <rFont val="Calibri"/>
        <family val="2"/>
        <scheme val="minor"/>
      </rPr>
      <t>(bspw. Versorgung durch ein mit mehreren Blöcken betriebenes Kraftwerk)</t>
    </r>
  </si>
  <si>
    <r>
      <t xml:space="preserve">Bereinigte
Kapazität </t>
    </r>
    <r>
      <rPr>
        <sz val="10"/>
        <rFont val="Calibri"/>
        <family val="2"/>
        <scheme val="minor"/>
      </rPr>
      <t>(inkl. 
Sicherheits-abschlag) [MVA bzw. MW]</t>
    </r>
  </si>
  <si>
    <t>Mischzins (EK + FK)</t>
  </si>
  <si>
    <t>Eigenkapital-Zins (EK)</t>
  </si>
  <si>
    <t>Fremdkapital-Zins (FK)</t>
  </si>
  <si>
    <t>Nutzungs-
dauer
[Jahre]</t>
  </si>
  <si>
    <t>Angaben zum physikalischen Pfad</t>
  </si>
  <si>
    <t>Kraftwerksnummer der Bundesnetzagentur</t>
  </si>
  <si>
    <t>Berechnung des physikalischen Pfades zu…</t>
  </si>
  <si>
    <t>Firmenbezeichnung und Rechtsform</t>
  </si>
  <si>
    <t>Kosten für Netzreservekapazität</t>
  </si>
  <si>
    <t>Marktlokations-Identifikationsnummer (MaLo-ID)</t>
  </si>
  <si>
    <t>Messlokations-Identifikationsnummer (MeLo-ID)</t>
  </si>
  <si>
    <r>
      <t xml:space="preserve">Marktstammdatenregister-Nummer (MaStR-Nr.) der Stromerzeugungseinheit mit </t>
    </r>
    <r>
      <rPr>
        <b/>
        <sz val="11"/>
        <rFont val="Calibri"/>
        <family val="2"/>
        <scheme val="minor"/>
      </rPr>
      <t>Kennung SEE</t>
    </r>
  </si>
  <si>
    <t>K1RPPS2</t>
  </si>
  <si>
    <t>§19(2)_S.2_StromNEV_V1.01_240313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</si>
</sst>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#,##0.00\ &quot;€&quot;;[Red]\-#,##0.00\ &quot;€&quot;"/>
    <numFmt numFmtId="164" formatCode="#,##0.00_ ;[Red]\-#,##0.00\ "/>
    <numFmt numFmtId="165" formatCode="0.0000000"/>
  </numFmts>
  <fonts count="1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u/>
      <sz val="16"/>
      <name val="Calibri"/>
      <family val="2"/>
      <scheme val="minor"/>
    </font>
    <font>
      <b/>
      <u/>
      <sz val="13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b/>
      <u/>
      <sz val="14"/>
      <name val="Calibri"/>
      <family val="2"/>
      <scheme val="minor"/>
    </font>
    <font>
      <b/>
      <u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name val="Calibri"/>
      <family val="2"/>
      <scheme val="minor"/>
    </font>
    <font>
      <b/>
      <i/>
      <sz val="9"/>
      <name val="Calibri"/>
      <family val="2"/>
      <scheme val="minor"/>
    </font>
    <font>
      <b/>
      <sz val="11"/>
      <color theme="1"/>
      <name val="Arial"/>
      <family val="2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FCFE9E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4" borderId="19" applyNumberFormat="0" applyAlignment="0" applyProtection="0"/>
    <xf numFmtId="0" fontId="3" fillId="0" borderId="0" applyNumberFormat="0" applyFill="0" applyBorder="0" applyAlignment="0" applyProtection="0"/>
  </cellStyleXfs>
  <cellXfs count="143">
    <xf numFmtId="0" fontId="0" fillId="0" borderId="0" xfId="0"/>
    <xf numFmtId="0" fontId="6" fillId="0" borderId="15" xfId="0" applyFont="1" applyBorder="1" applyAlignment="1">
      <alignment vertical="center" wrapText="1"/>
    </xf>
    <xf numFmtId="0" fontId="4" fillId="0" borderId="0" xfId="0" applyFont="1" applyAlignment="1" applyProtection="1">
      <alignment vertical="center" wrapText="1"/>
      <protection hidden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0" xfId="0" applyFont="1" applyBorder="1" applyAlignment="1" applyProtection="1">
      <alignment vertical="center" wrapText="1"/>
      <protection hidden="1"/>
    </xf>
    <xf numFmtId="0" fontId="4" fillId="0" borderId="0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3" xfId="0" applyFont="1" applyBorder="1" applyAlignment="1">
      <alignment vertical="center" wrapText="1"/>
    </xf>
    <xf numFmtId="0" fontId="4" fillId="0" borderId="1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vertical="center" wrapText="1"/>
    </xf>
    <xf numFmtId="0" fontId="4" fillId="0" borderId="13" xfId="0" applyFont="1" applyFill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Fill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Fill="1" applyBorder="1" applyAlignment="1">
      <alignment vertical="center" wrapText="1"/>
    </xf>
    <xf numFmtId="3" fontId="4" fillId="0" borderId="8" xfId="0" applyNumberFormat="1" applyFont="1" applyFill="1" applyBorder="1" applyAlignment="1">
      <alignment vertical="center" wrapText="1"/>
    </xf>
    <xf numFmtId="8" fontId="4" fillId="0" borderId="9" xfId="0" applyNumberFormat="1" applyFont="1" applyFill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4" fillId="0" borderId="11" xfId="0" applyFont="1" applyBorder="1" applyAlignment="1">
      <alignment horizontal="center" wrapText="1"/>
    </xf>
    <xf numFmtId="0" fontId="4" fillId="2" borderId="0" xfId="0" applyFont="1" applyFill="1" applyBorder="1" applyAlignment="1">
      <alignment horizontal="center" vertical="center" wrapText="1"/>
    </xf>
    <xf numFmtId="8" fontId="4" fillId="0" borderId="1" xfId="0" applyNumberFormat="1" applyFont="1" applyBorder="1" applyAlignment="1">
      <alignment vertical="center" wrapText="1"/>
    </xf>
    <xf numFmtId="0" fontId="4" fillId="0" borderId="13" xfId="0" applyFont="1" applyBorder="1" applyAlignment="1">
      <alignment horizontal="right" vertical="center" wrapText="1"/>
    </xf>
    <xf numFmtId="8" fontId="8" fillId="0" borderId="18" xfId="0" applyNumberFormat="1" applyFont="1" applyBorder="1" applyAlignment="1">
      <alignment vertical="center" wrapText="1"/>
    </xf>
    <xf numFmtId="3" fontId="4" fillId="0" borderId="13" xfId="0" applyNumberFormat="1" applyFont="1" applyFill="1" applyBorder="1" applyAlignment="1">
      <alignment horizontal="right" vertical="center" wrapText="1"/>
    </xf>
    <xf numFmtId="8" fontId="4" fillId="0" borderId="0" xfId="0" applyNumberFormat="1" applyFont="1" applyFill="1" applyBorder="1" applyAlignment="1">
      <alignment horizontal="center" vertical="center" wrapText="1"/>
    </xf>
    <xf numFmtId="0" fontId="8" fillId="0" borderId="11" xfId="0" applyFont="1" applyBorder="1" applyAlignment="1">
      <alignment vertical="center" wrapText="1"/>
    </xf>
    <xf numFmtId="8" fontId="8" fillId="0" borderId="0" xfId="0" applyNumberFormat="1" applyFont="1" applyBorder="1" applyAlignment="1">
      <alignment vertical="center" wrapText="1"/>
    </xf>
    <xf numFmtId="3" fontId="4" fillId="0" borderId="1" xfId="0" applyNumberFormat="1" applyFont="1" applyFill="1" applyBorder="1" applyAlignment="1">
      <alignment vertical="center" wrapText="1"/>
    </xf>
    <xf numFmtId="10" fontId="4" fillId="0" borderId="1" xfId="0" applyNumberFormat="1" applyFont="1" applyBorder="1" applyAlignment="1">
      <alignment vertical="center" wrapText="1"/>
    </xf>
    <xf numFmtId="3" fontId="11" fillId="0" borderId="14" xfId="0" applyNumberFormat="1" applyFont="1" applyFill="1" applyBorder="1" applyAlignment="1">
      <alignment vertical="center" wrapText="1"/>
    </xf>
    <xf numFmtId="3" fontId="4" fillId="0" borderId="15" xfId="0" applyNumberFormat="1" applyFont="1" applyFill="1" applyBorder="1" applyAlignment="1">
      <alignment vertical="center" wrapText="1"/>
    </xf>
    <xf numFmtId="8" fontId="4" fillId="0" borderId="15" xfId="0" applyNumberFormat="1" applyFont="1" applyFill="1" applyBorder="1" applyAlignment="1">
      <alignment horizontal="center" vertical="center" wrapText="1"/>
    </xf>
    <xf numFmtId="8" fontId="4" fillId="0" borderId="15" xfId="0" applyNumberFormat="1" applyFont="1" applyBorder="1" applyAlignment="1">
      <alignment vertical="center" wrapText="1"/>
    </xf>
    <xf numFmtId="8" fontId="4" fillId="0" borderId="15" xfId="0" applyNumberFormat="1" applyFont="1" applyBorder="1" applyAlignment="1">
      <alignment horizontal="center" vertical="center" wrapText="1"/>
    </xf>
    <xf numFmtId="0" fontId="4" fillId="0" borderId="16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vertical="center" wrapText="1"/>
    </xf>
    <xf numFmtId="0" fontId="4" fillId="0" borderId="0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4" fillId="0" borderId="7" xfId="0" applyFont="1" applyBorder="1" applyAlignment="1">
      <alignment vertical="center" wrapText="1"/>
    </xf>
    <xf numFmtId="8" fontId="4" fillId="0" borderId="1" xfId="0" applyNumberFormat="1" applyFont="1" applyFill="1" applyBorder="1" applyAlignment="1">
      <alignment vertical="center" wrapText="1"/>
    </xf>
    <xf numFmtId="3" fontId="4" fillId="0" borderId="11" xfId="0" applyNumberFormat="1" applyFont="1" applyFill="1" applyBorder="1" applyAlignment="1">
      <alignment vertical="center" wrapText="1"/>
    </xf>
    <xf numFmtId="164" fontId="4" fillId="0" borderId="0" xfId="0" applyNumberFormat="1" applyFont="1" applyFill="1" applyBorder="1" applyAlignment="1">
      <alignment vertical="center" wrapText="1"/>
    </xf>
    <xf numFmtId="8" fontId="4" fillId="0" borderId="0" xfId="0" applyNumberFormat="1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1" applyFont="1" applyFill="1" applyBorder="1" applyAlignment="1" applyProtection="1">
      <alignment vertical="center" wrapText="1"/>
      <protection locked="0"/>
    </xf>
    <xf numFmtId="0" fontId="10" fillId="0" borderId="8" xfId="0" applyFont="1" applyBorder="1" applyAlignment="1">
      <alignment vertical="center" wrapText="1"/>
    </xf>
    <xf numFmtId="165" fontId="4" fillId="0" borderId="9" xfId="0" applyNumberFormat="1" applyFont="1" applyBorder="1" applyAlignment="1">
      <alignment vertical="center" wrapText="1"/>
    </xf>
    <xf numFmtId="0" fontId="12" fillId="0" borderId="0" xfId="3" applyFont="1" applyAlignment="1" applyProtection="1">
      <alignment vertical="center" wrapText="1"/>
      <protection hidden="1"/>
    </xf>
    <xf numFmtId="0" fontId="14" fillId="0" borderId="0" xfId="0" applyFont="1" applyBorder="1" applyAlignment="1">
      <alignment horizontal="left" wrapText="1"/>
    </xf>
    <xf numFmtId="0" fontId="4" fillId="0" borderId="12" xfId="0" applyFont="1" applyBorder="1" applyAlignment="1">
      <alignment wrapText="1"/>
    </xf>
    <xf numFmtId="0" fontId="12" fillId="0" borderId="0" xfId="3" applyFont="1" applyAlignment="1" applyProtection="1">
      <alignment wrapText="1"/>
      <protection hidden="1"/>
    </xf>
    <xf numFmtId="8" fontId="8" fillId="4" borderId="19" xfId="2" applyNumberFormat="1" applyFont="1" applyAlignment="1">
      <alignment vertical="center" wrapText="1"/>
    </xf>
    <xf numFmtId="164" fontId="8" fillId="4" borderId="19" xfId="2" applyNumberFormat="1" applyFont="1" applyAlignment="1">
      <alignment vertical="center" wrapText="1"/>
    </xf>
    <xf numFmtId="10" fontId="8" fillId="4" borderId="19" xfId="2" applyNumberFormat="1" applyFont="1" applyAlignment="1">
      <alignment horizontal="center" vertical="center" wrapText="1"/>
    </xf>
    <xf numFmtId="10" fontId="4" fillId="0" borderId="0" xfId="0" applyNumberFormat="1" applyFont="1" applyBorder="1" applyAlignment="1">
      <alignment horizontal="center" vertical="center" wrapText="1"/>
    </xf>
    <xf numFmtId="0" fontId="4" fillId="0" borderId="14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center" vertical="center" wrapText="1"/>
    </xf>
    <xf numFmtId="164" fontId="4" fillId="0" borderId="15" xfId="0" applyNumberFormat="1" applyFont="1" applyFill="1" applyBorder="1" applyAlignment="1">
      <alignment vertical="center" wrapText="1"/>
    </xf>
    <xf numFmtId="8" fontId="4" fillId="0" borderId="15" xfId="0" applyNumberFormat="1" applyFont="1" applyFill="1" applyBorder="1" applyAlignment="1">
      <alignment vertical="center" wrapText="1"/>
    </xf>
    <xf numFmtId="10" fontId="4" fillId="0" borderId="15" xfId="0" applyNumberFormat="1" applyFont="1" applyFill="1" applyBorder="1" applyAlignment="1">
      <alignment horizontal="center" vertical="center" wrapText="1"/>
    </xf>
    <xf numFmtId="4" fontId="4" fillId="0" borderId="15" xfId="0" applyNumberFormat="1" applyFont="1" applyFill="1" applyBorder="1" applyAlignment="1">
      <alignment vertical="center" wrapText="1"/>
    </xf>
    <xf numFmtId="0" fontId="12" fillId="0" borderId="0" xfId="3" applyFont="1" applyFill="1" applyBorder="1" applyAlignment="1" applyProtection="1">
      <alignment vertical="center" wrapText="1"/>
      <protection hidden="1"/>
    </xf>
    <xf numFmtId="0" fontId="12" fillId="0" borderId="0" xfId="3" applyFont="1" applyFill="1" applyAlignment="1" applyProtection="1">
      <alignment vertical="center" wrapText="1"/>
      <protection hidden="1"/>
    </xf>
    <xf numFmtId="0" fontId="4" fillId="0" borderId="8" xfId="0" applyFont="1" applyBorder="1" applyAlignment="1" applyProtection="1">
      <alignment vertical="center" wrapText="1"/>
      <protection hidden="1"/>
    </xf>
    <xf numFmtId="0" fontId="4" fillId="0" borderId="9" xfId="0" applyFont="1" applyBorder="1" applyAlignment="1" applyProtection="1">
      <alignment vertical="center" wrapText="1"/>
      <protection hidden="1"/>
    </xf>
    <xf numFmtId="0" fontId="4" fillId="0" borderId="10" xfId="0" applyFont="1" applyBorder="1" applyAlignment="1" applyProtection="1">
      <alignment vertical="center" wrapText="1"/>
      <protection hidden="1"/>
    </xf>
    <xf numFmtId="0" fontId="4" fillId="0" borderId="12" xfId="0" applyFont="1" applyBorder="1" applyAlignment="1" applyProtection="1">
      <alignment vertical="center" wrapText="1"/>
      <protection hidden="1"/>
    </xf>
    <xf numFmtId="0" fontId="4" fillId="0" borderId="14" xfId="0" applyFont="1" applyBorder="1" applyAlignment="1" applyProtection="1">
      <alignment vertical="center" wrapText="1"/>
      <protection hidden="1"/>
    </xf>
    <xf numFmtId="0" fontId="4" fillId="0" borderId="15" xfId="0" applyFont="1" applyBorder="1" applyAlignment="1" applyProtection="1">
      <alignment vertical="center" wrapText="1"/>
      <protection hidden="1"/>
    </xf>
    <xf numFmtId="0" fontId="4" fillId="0" borderId="16" xfId="0" applyFont="1" applyBorder="1" applyAlignment="1" applyProtection="1">
      <alignment vertical="center" wrapText="1"/>
      <protection hidden="1"/>
    </xf>
    <xf numFmtId="3" fontId="4" fillId="5" borderId="13" xfId="1" applyNumberFormat="1" applyFont="1" applyFill="1" applyBorder="1" applyAlignment="1" applyProtection="1">
      <alignment vertical="center" wrapText="1"/>
      <protection locked="0"/>
    </xf>
    <xf numFmtId="4" fontId="4" fillId="5" borderId="1" xfId="1" applyNumberFormat="1" applyFont="1" applyFill="1" applyBorder="1" applyAlignment="1" applyProtection="1">
      <alignment horizontal="center" vertical="center" wrapText="1"/>
      <protection locked="0"/>
    </xf>
    <xf numFmtId="164" fontId="4" fillId="5" borderId="1" xfId="1" applyNumberFormat="1" applyFont="1" applyFill="1" applyBorder="1" applyAlignment="1" applyProtection="1">
      <alignment horizontal="center" vertical="center" wrapText="1"/>
      <protection locked="0"/>
    </xf>
    <xf numFmtId="164" fontId="4" fillId="5" borderId="1" xfId="1" applyNumberFormat="1" applyFont="1" applyFill="1" applyBorder="1" applyAlignment="1" applyProtection="1">
      <alignment vertical="center" wrapText="1"/>
      <protection locked="0"/>
    </xf>
    <xf numFmtId="164" fontId="4" fillId="5" borderId="13" xfId="1" applyNumberFormat="1" applyFont="1" applyFill="1" applyBorder="1" applyAlignment="1" applyProtection="1">
      <alignment vertical="center" wrapText="1"/>
      <protection locked="0"/>
    </xf>
    <xf numFmtId="0" fontId="4" fillId="5" borderId="1" xfId="1" applyFont="1" applyFill="1" applyBorder="1" applyAlignment="1" applyProtection="1">
      <alignment horizontal="center" vertical="center" wrapText="1"/>
      <protection locked="0"/>
    </xf>
    <xf numFmtId="3" fontId="4" fillId="5" borderId="7" xfId="1" applyNumberFormat="1" applyFont="1" applyFill="1" applyBorder="1" applyAlignment="1" applyProtection="1">
      <alignment vertical="center" wrapText="1"/>
      <protection locked="0"/>
    </xf>
    <xf numFmtId="4" fontId="4" fillId="5" borderId="1" xfId="1" applyNumberFormat="1" applyFont="1" applyFill="1" applyBorder="1" applyAlignment="1" applyProtection="1">
      <alignment vertical="center" wrapText="1"/>
      <protection locked="0"/>
    </xf>
    <xf numFmtId="0" fontId="4" fillId="5" borderId="13" xfId="1" applyFont="1" applyFill="1" applyBorder="1" applyAlignment="1" applyProtection="1">
      <alignment vertical="center" wrapText="1"/>
      <protection locked="0"/>
    </xf>
    <xf numFmtId="0" fontId="4" fillId="5" borderId="1" xfId="1" applyFont="1" applyFill="1" applyBorder="1" applyAlignment="1" applyProtection="1">
      <alignment vertical="center" wrapText="1"/>
      <protection locked="0"/>
    </xf>
    <xf numFmtId="8" fontId="4" fillId="5" borderId="1" xfId="1" applyNumberFormat="1" applyFont="1" applyFill="1" applyBorder="1" applyAlignment="1" applyProtection="1">
      <alignment vertical="center" wrapText="1"/>
      <protection locked="0"/>
    </xf>
    <xf numFmtId="1" fontId="4" fillId="5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Border="1" applyAlignment="1">
      <alignment horizontal="center" wrapText="1"/>
    </xf>
    <xf numFmtId="0" fontId="15" fillId="0" borderId="11" xfId="0" applyFont="1" applyFill="1" applyBorder="1" applyProtection="1"/>
    <xf numFmtId="10" fontId="16" fillId="0" borderId="0" xfId="0" applyNumberFormat="1" applyFont="1" applyFill="1" applyBorder="1" applyAlignment="1" applyProtection="1">
      <alignment horizontal="right"/>
    </xf>
    <xf numFmtId="0" fontId="5" fillId="0" borderId="15" xfId="0" applyFont="1" applyBorder="1" applyAlignment="1">
      <alignment vertical="top"/>
    </xf>
    <xf numFmtId="4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horizontal="center" wrapText="1"/>
    </xf>
    <xf numFmtId="10" fontId="4" fillId="0" borderId="15" xfId="0" applyNumberFormat="1" applyFont="1" applyFill="1" applyBorder="1" applyAlignment="1" applyProtection="1">
      <alignment horizontal="center" vertical="center" wrapText="1"/>
    </xf>
    <xf numFmtId="10" fontId="15" fillId="5" borderId="1" xfId="0" applyNumberFormat="1" applyFont="1" applyFill="1" applyBorder="1" applyAlignment="1" applyProtection="1">
      <alignment horizontal="right"/>
      <protection locked="0"/>
    </xf>
    <xf numFmtId="0" fontId="4" fillId="5" borderId="5" xfId="1" applyFont="1" applyFill="1" applyBorder="1" applyAlignment="1" applyProtection="1">
      <alignment horizontal="center" vertical="center" wrapText="1"/>
      <protection locked="0"/>
    </xf>
    <xf numFmtId="0" fontId="4" fillId="5" borderId="6" xfId="1" applyFont="1" applyFill="1" applyBorder="1" applyAlignment="1" applyProtection="1">
      <alignment horizontal="center" vertical="center" wrapText="1"/>
      <protection locked="0"/>
    </xf>
    <xf numFmtId="0" fontId="4" fillId="5" borderId="7" xfId="1" applyFont="1" applyFill="1" applyBorder="1" applyAlignment="1" applyProtection="1">
      <alignment horizontal="center" vertical="center" wrapText="1"/>
      <protection locked="0"/>
    </xf>
    <xf numFmtId="0" fontId="7" fillId="0" borderId="11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7" fillId="0" borderId="11" xfId="0" applyFont="1" applyBorder="1" applyAlignment="1">
      <alignment vertical="center" wrapText="1"/>
    </xf>
    <xf numFmtId="8" fontId="4" fillId="0" borderId="2" xfId="0" applyNumberFormat="1" applyFont="1" applyBorder="1" applyAlignment="1">
      <alignment horizontal="center" vertical="center" wrapText="1"/>
    </xf>
    <xf numFmtId="8" fontId="4" fillId="0" borderId="3" xfId="0" applyNumberFormat="1" applyFont="1" applyBorder="1" applyAlignment="1">
      <alignment horizontal="center" vertical="center" wrapText="1"/>
    </xf>
    <xf numFmtId="8" fontId="4" fillId="0" borderId="4" xfId="0" applyNumberFormat="1" applyFont="1" applyBorder="1" applyAlignment="1">
      <alignment horizontal="center" vertical="center" wrapText="1"/>
    </xf>
    <xf numFmtId="0" fontId="4" fillId="5" borderId="5" xfId="1" applyFont="1" applyFill="1" applyBorder="1" applyAlignment="1" applyProtection="1">
      <alignment horizontal="center" vertical="center" wrapText="1"/>
      <protection locked="0"/>
    </xf>
    <xf numFmtId="0" fontId="4" fillId="5" borderId="6" xfId="1" applyFont="1" applyFill="1" applyBorder="1" applyAlignment="1" applyProtection="1">
      <alignment horizontal="center" vertical="center" wrapText="1"/>
      <protection locked="0"/>
    </xf>
    <xf numFmtId="0" fontId="4" fillId="5" borderId="7" xfId="1" applyFont="1" applyFill="1" applyBorder="1" applyAlignment="1" applyProtection="1">
      <alignment horizontal="center" vertical="center" wrapText="1"/>
      <protection locked="0"/>
    </xf>
    <xf numFmtId="0" fontId="4" fillId="5" borderId="1" xfId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10" fontId="4" fillId="5" borderId="1" xfId="1" applyNumberFormat="1" applyFont="1" applyFill="1" applyBorder="1" applyAlignment="1" applyProtection="1">
      <alignment horizontal="center" vertical="center" wrapText="1"/>
      <protection locked="0"/>
    </xf>
    <xf numFmtId="10" fontId="4" fillId="5" borderId="24" xfId="1" applyNumberFormat="1" applyFont="1" applyFill="1" applyBorder="1" applyAlignment="1" applyProtection="1">
      <alignment horizontal="center" vertical="center" wrapText="1"/>
      <protection locked="0"/>
    </xf>
    <xf numFmtId="0" fontId="10" fillId="0" borderId="11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3" fontId="11" fillId="0" borderId="11" xfId="0" applyNumberFormat="1" applyFont="1" applyFill="1" applyBorder="1" applyAlignment="1">
      <alignment horizontal="right" vertical="center" wrapText="1"/>
    </xf>
    <xf numFmtId="3" fontId="11" fillId="0" borderId="0" xfId="0" applyNumberFormat="1" applyFont="1" applyFill="1" applyBorder="1" applyAlignment="1">
      <alignment horizontal="right" vertical="center" wrapText="1"/>
    </xf>
    <xf numFmtId="0" fontId="4" fillId="0" borderId="5" xfId="0" applyFont="1" applyBorder="1" applyAlignment="1">
      <alignment horizontal="left" vertical="center" wrapText="1"/>
    </xf>
    <xf numFmtId="0" fontId="8" fillId="0" borderId="17" xfId="0" applyFont="1" applyFill="1" applyBorder="1" applyAlignment="1">
      <alignment horizontal="center" wrapText="1"/>
    </xf>
    <xf numFmtId="8" fontId="8" fillId="0" borderId="11" xfId="0" applyNumberFormat="1" applyFont="1" applyBorder="1" applyAlignment="1">
      <alignment horizontal="left" vertical="center" wrapText="1"/>
    </xf>
    <xf numFmtId="8" fontId="8" fillId="0" borderId="0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5" borderId="23" xfId="1" applyFont="1" applyFill="1" applyBorder="1" applyAlignment="1" applyProtection="1">
      <alignment horizontal="center" vertical="center" wrapText="1"/>
      <protection locked="0"/>
    </xf>
    <xf numFmtId="0" fontId="4" fillId="5" borderId="24" xfId="1" applyFont="1" applyFill="1" applyBorder="1" applyAlignment="1" applyProtection="1">
      <alignment horizontal="center" vertical="center" wrapText="1"/>
      <protection locked="0"/>
    </xf>
    <xf numFmtId="0" fontId="13" fillId="4" borderId="21" xfId="2" applyFont="1" applyBorder="1" applyAlignment="1">
      <alignment horizontal="left" vertical="center" wrapText="1"/>
    </xf>
    <xf numFmtId="0" fontId="13" fillId="4" borderId="19" xfId="2" applyFont="1" applyBorder="1" applyAlignment="1">
      <alignment horizontal="left" vertical="center" wrapText="1"/>
    </xf>
    <xf numFmtId="0" fontId="4" fillId="0" borderId="0" xfId="0" applyFont="1" applyAlignment="1" applyProtection="1">
      <alignment vertical="top" wrapText="1"/>
      <protection hidden="1"/>
    </xf>
  </cellXfs>
  <cellStyles count="4">
    <cellStyle name="Berechnung" xfId="2" builtinId="22"/>
    <cellStyle name="Erklärender Text" xfId="3" builtinId="53"/>
    <cellStyle name="Neutral" xfId="1" builtinId="28"/>
    <cellStyle name="Standard" xfId="0" builtinId="0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 patternType="lightGray"/>
      </fill>
    </dxf>
  </dxfs>
  <tableStyles count="0" defaultTableStyle="TableStyleMedium2" defaultPivotStyle="PivotStyleLight16"/>
  <colors>
    <mruColors>
      <color rgb="FFFCFE9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tabColor rgb="FF92D050"/>
    <pageSetUpPr fitToPage="1"/>
  </sheetPr>
  <dimension ref="A1:T47"/>
  <sheetViews>
    <sheetView showGridLines="0" tabSelected="1" zoomScaleNormal="100" zoomScaleSheetLayoutView="100" workbookViewId="0">
      <selection activeCell="C5" sqref="C5:G5"/>
    </sheetView>
  </sheetViews>
  <sheetFormatPr baseColWidth="10" defaultColWidth="11.42578125" defaultRowHeight="15" x14ac:dyDescent="0.25"/>
  <cols>
    <col min="1" max="1" width="29.85546875" style="2" customWidth="1"/>
    <col min="2" max="2" width="1.85546875" style="2" customWidth="1"/>
    <col min="3" max="3" width="14.5703125" style="2" customWidth="1"/>
    <col min="4" max="4" width="1.5703125" style="2" customWidth="1"/>
    <col min="5" max="5" width="14.140625" style="2" bestFit="1" customWidth="1"/>
    <col min="6" max="6" width="2.5703125" style="2" customWidth="1"/>
    <col min="7" max="7" width="20.85546875" style="2" customWidth="1"/>
    <col min="8" max="8" width="1.85546875" style="2" customWidth="1"/>
    <col min="9" max="9" width="13.140625" style="2" bestFit="1" customWidth="1"/>
    <col min="10" max="10" width="1.5703125" style="2" customWidth="1"/>
    <col min="11" max="11" width="18" style="2" customWidth="1"/>
    <col min="12" max="12" width="2.5703125" style="2" customWidth="1"/>
    <col min="13" max="13" width="18" style="2" customWidth="1"/>
    <col min="14" max="14" width="2.140625" style="2" customWidth="1"/>
    <col min="15" max="16" width="11.42578125" style="2"/>
    <col min="17" max="17" width="2.5703125" style="2" customWidth="1"/>
    <col min="18" max="18" width="20.5703125" style="2" customWidth="1"/>
    <col min="19" max="19" width="2.5703125" style="2" customWidth="1"/>
    <col min="20" max="20" width="10.140625" style="2" customWidth="1"/>
    <col min="21" max="16384" width="11.42578125" style="2"/>
  </cols>
  <sheetData>
    <row r="1" spans="1:20" ht="48" customHeight="1" thickBot="1" x14ac:dyDescent="0.3">
      <c r="A1" s="96" t="s">
        <v>81</v>
      </c>
      <c r="B1" s="133" t="s">
        <v>16</v>
      </c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"/>
      <c r="T1" s="142" t="s">
        <v>80</v>
      </c>
    </row>
    <row r="2" spans="1:20" s="7" customFormat="1" ht="17.25" x14ac:dyDescent="0.25">
      <c r="A2" s="3"/>
      <c r="B2" s="4"/>
      <c r="C2" s="4"/>
      <c r="D2" s="4"/>
      <c r="E2" s="4"/>
      <c r="F2" s="4"/>
      <c r="G2" s="4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6"/>
    </row>
    <row r="3" spans="1:20" s="7" customFormat="1" ht="17.25" x14ac:dyDescent="0.25">
      <c r="A3" s="135" t="s">
        <v>47</v>
      </c>
      <c r="B3" s="136"/>
      <c r="C3" s="136"/>
      <c r="D3" s="136"/>
      <c r="E3" s="136"/>
      <c r="F3" s="136"/>
      <c r="G3" s="136"/>
      <c r="H3" s="8"/>
      <c r="I3" s="136" t="s">
        <v>72</v>
      </c>
      <c r="J3" s="136"/>
      <c r="K3" s="136"/>
      <c r="L3" s="136"/>
      <c r="M3" s="136"/>
      <c r="N3" s="136"/>
      <c r="O3" s="136"/>
      <c r="P3" s="8"/>
      <c r="Q3" s="8"/>
      <c r="R3" s="8"/>
      <c r="S3" s="9"/>
    </row>
    <row r="4" spans="1:20" s="7" customFormat="1" ht="17.25" x14ac:dyDescent="0.25">
      <c r="A4" s="10"/>
      <c r="B4" s="11"/>
      <c r="C4" s="11"/>
      <c r="D4" s="11"/>
      <c r="E4" s="11"/>
      <c r="F4" s="11"/>
      <c r="G4" s="11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9"/>
    </row>
    <row r="5" spans="1:20" ht="35.1" customHeight="1" x14ac:dyDescent="0.25">
      <c r="A5" s="12" t="s">
        <v>75</v>
      </c>
      <c r="B5" s="8"/>
      <c r="C5" s="115"/>
      <c r="D5" s="115"/>
      <c r="E5" s="115"/>
      <c r="F5" s="115"/>
      <c r="G5" s="115"/>
      <c r="H5" s="8"/>
      <c r="I5" s="132" t="s">
        <v>74</v>
      </c>
      <c r="J5" s="132"/>
      <c r="K5" s="132"/>
      <c r="L5" s="132"/>
      <c r="M5" s="132"/>
      <c r="N5" s="8"/>
      <c r="O5" s="115" t="s">
        <v>13</v>
      </c>
      <c r="P5" s="115"/>
      <c r="Q5" s="115"/>
      <c r="R5" s="115"/>
      <c r="S5" s="9"/>
    </row>
    <row r="6" spans="1:20" ht="35.1" customHeight="1" x14ac:dyDescent="0.25">
      <c r="A6" s="13" t="s">
        <v>40</v>
      </c>
      <c r="B6" s="8"/>
      <c r="C6" s="115"/>
      <c r="D6" s="115"/>
      <c r="E6" s="115"/>
      <c r="F6" s="115"/>
      <c r="G6" s="115"/>
      <c r="H6" s="8"/>
      <c r="I6" s="128" t="s">
        <v>30</v>
      </c>
      <c r="J6" s="118"/>
      <c r="K6" s="118"/>
      <c r="L6" s="118"/>
      <c r="M6" s="119"/>
      <c r="N6" s="8"/>
      <c r="O6" s="115"/>
      <c r="P6" s="115"/>
      <c r="Q6" s="115"/>
      <c r="R6" s="115"/>
      <c r="S6" s="9"/>
    </row>
    <row r="7" spans="1:20" ht="35.1" customHeight="1" x14ac:dyDescent="0.25">
      <c r="A7" s="13" t="s">
        <v>41</v>
      </c>
      <c r="B7" s="8"/>
      <c r="C7" s="115"/>
      <c r="D7" s="115"/>
      <c r="E7" s="115"/>
      <c r="F7" s="115"/>
      <c r="G7" s="115"/>
      <c r="H7" s="8"/>
      <c r="I7" s="128" t="s">
        <v>45</v>
      </c>
      <c r="J7" s="118"/>
      <c r="K7" s="118"/>
      <c r="L7" s="118"/>
      <c r="M7" s="119"/>
      <c r="N7" s="8"/>
      <c r="O7" s="115" t="s">
        <v>13</v>
      </c>
      <c r="P7" s="115"/>
      <c r="Q7" s="115"/>
      <c r="R7" s="115"/>
      <c r="S7" s="9"/>
    </row>
    <row r="8" spans="1:20" ht="35.1" customHeight="1" x14ac:dyDescent="0.25">
      <c r="A8" s="13" t="s">
        <v>35</v>
      </c>
      <c r="B8" s="8"/>
      <c r="C8" s="115"/>
      <c r="D8" s="115"/>
      <c r="E8" s="115"/>
      <c r="F8" s="115"/>
      <c r="G8" s="115"/>
      <c r="H8" s="8"/>
      <c r="I8" s="128" t="s">
        <v>25</v>
      </c>
      <c r="J8" s="118"/>
      <c r="K8" s="118"/>
      <c r="L8" s="118"/>
      <c r="M8" s="119"/>
      <c r="N8" s="8"/>
      <c r="O8" s="112"/>
      <c r="P8" s="113"/>
      <c r="Q8" s="113"/>
      <c r="R8" s="114"/>
      <c r="S8" s="9"/>
    </row>
    <row r="9" spans="1:20" ht="45" customHeight="1" x14ac:dyDescent="0.25">
      <c r="A9" s="13" t="s">
        <v>77</v>
      </c>
      <c r="B9" s="8"/>
      <c r="C9" s="115"/>
      <c r="D9" s="115"/>
      <c r="E9" s="115"/>
      <c r="F9" s="115"/>
      <c r="G9" s="115"/>
      <c r="H9" s="8"/>
      <c r="I9" s="128" t="s">
        <v>26</v>
      </c>
      <c r="J9" s="118"/>
      <c r="K9" s="118"/>
      <c r="L9" s="118"/>
      <c r="M9" s="119"/>
      <c r="N9" s="8"/>
      <c r="O9" s="112"/>
      <c r="P9" s="113"/>
      <c r="Q9" s="113"/>
      <c r="R9" s="114"/>
      <c r="S9" s="9"/>
    </row>
    <row r="10" spans="1:20" ht="46.5" customHeight="1" x14ac:dyDescent="0.25">
      <c r="A10" s="13" t="s">
        <v>78</v>
      </c>
      <c r="B10" s="8"/>
      <c r="C10" s="115"/>
      <c r="D10" s="115"/>
      <c r="E10" s="115"/>
      <c r="F10" s="115"/>
      <c r="G10" s="115"/>
      <c r="H10" s="8"/>
      <c r="I10" s="128" t="s">
        <v>73</v>
      </c>
      <c r="J10" s="118"/>
      <c r="K10" s="118"/>
      <c r="L10" s="118"/>
      <c r="M10" s="119"/>
      <c r="N10" s="8"/>
      <c r="O10" s="112"/>
      <c r="P10" s="113"/>
      <c r="Q10" s="113"/>
      <c r="R10" s="114"/>
      <c r="S10" s="9"/>
    </row>
    <row r="11" spans="1:20" ht="35.1" customHeight="1" x14ac:dyDescent="0.25">
      <c r="A11" s="13" t="s">
        <v>2</v>
      </c>
      <c r="B11" s="8"/>
      <c r="C11" s="112" t="s">
        <v>13</v>
      </c>
      <c r="D11" s="113"/>
      <c r="E11" s="113"/>
      <c r="F11" s="113"/>
      <c r="G11" s="114"/>
      <c r="H11" s="15"/>
      <c r="I11" s="128" t="s">
        <v>79</v>
      </c>
      <c r="J11" s="118"/>
      <c r="K11" s="118"/>
      <c r="L11" s="118"/>
      <c r="M11" s="119"/>
      <c r="N11" s="8"/>
      <c r="O11" s="112"/>
      <c r="P11" s="113"/>
      <c r="Q11" s="113"/>
      <c r="R11" s="114"/>
      <c r="S11" s="17"/>
    </row>
    <row r="12" spans="1:20" ht="32.25" customHeight="1" x14ac:dyDescent="0.25">
      <c r="A12" s="14"/>
      <c r="B12" s="15"/>
      <c r="C12" s="16"/>
      <c r="D12" s="16"/>
      <c r="E12" s="16"/>
      <c r="F12" s="16"/>
      <c r="G12" s="16"/>
      <c r="H12" s="15"/>
      <c r="I12" s="128" t="s">
        <v>27</v>
      </c>
      <c r="J12" s="118"/>
      <c r="K12" s="118"/>
      <c r="L12" s="118"/>
      <c r="M12" s="119"/>
      <c r="N12" s="8"/>
      <c r="O12" s="112"/>
      <c r="P12" s="113"/>
      <c r="Q12" s="113"/>
      <c r="R12" s="114"/>
      <c r="S12" s="17"/>
    </row>
    <row r="13" spans="1:20" ht="33" customHeight="1" x14ac:dyDescent="0.3">
      <c r="A13" s="106"/>
      <c r="B13" s="107"/>
      <c r="C13" s="107"/>
      <c r="D13" s="107"/>
      <c r="E13" s="107"/>
      <c r="F13" s="107"/>
      <c r="G13" s="107"/>
      <c r="H13" s="15"/>
      <c r="I13" s="128" t="s">
        <v>28</v>
      </c>
      <c r="J13" s="118"/>
      <c r="K13" s="118"/>
      <c r="L13" s="118"/>
      <c r="M13" s="119"/>
      <c r="N13" s="8"/>
      <c r="O13" s="103"/>
      <c r="P13" s="104"/>
      <c r="Q13" s="104"/>
      <c r="R13" s="105"/>
      <c r="S13" s="17"/>
    </row>
    <row r="14" spans="1:20" ht="68.25" customHeight="1" x14ac:dyDescent="0.25">
      <c r="A14" s="108" t="s">
        <v>36</v>
      </c>
      <c r="B14" s="15"/>
      <c r="C14" s="129" t="s">
        <v>61</v>
      </c>
      <c r="D14" s="129"/>
      <c r="E14" s="129"/>
      <c r="F14" s="129"/>
      <c r="G14" s="129"/>
      <c r="H14" s="15"/>
      <c r="I14" s="134" t="s">
        <v>62</v>
      </c>
      <c r="J14" s="134"/>
      <c r="K14" s="134"/>
      <c r="L14" s="134"/>
      <c r="M14" s="134"/>
      <c r="N14" s="15"/>
      <c r="O14" s="134" t="s">
        <v>63</v>
      </c>
      <c r="P14" s="134"/>
      <c r="Q14" s="134"/>
      <c r="R14" s="134"/>
      <c r="S14" s="137"/>
    </row>
    <row r="15" spans="1:20" ht="35.1" customHeight="1" x14ac:dyDescent="0.25">
      <c r="A15" s="12" t="s">
        <v>75</v>
      </c>
      <c r="B15" s="8"/>
      <c r="C15" s="115"/>
      <c r="D15" s="115"/>
      <c r="E15" s="115"/>
      <c r="F15" s="115"/>
      <c r="G15" s="115"/>
      <c r="H15" s="8"/>
      <c r="I15" s="112"/>
      <c r="J15" s="113"/>
      <c r="K15" s="113"/>
      <c r="L15" s="113"/>
      <c r="M15" s="114"/>
      <c r="N15" s="8"/>
      <c r="O15" s="112"/>
      <c r="P15" s="113"/>
      <c r="Q15" s="113"/>
      <c r="R15" s="113"/>
      <c r="S15" s="138"/>
    </row>
    <row r="16" spans="1:20" ht="35.1" customHeight="1" x14ac:dyDescent="0.25">
      <c r="A16" s="13" t="s">
        <v>40</v>
      </c>
      <c r="B16" s="8"/>
      <c r="C16" s="115"/>
      <c r="D16" s="115"/>
      <c r="E16" s="115"/>
      <c r="F16" s="115"/>
      <c r="G16" s="115"/>
      <c r="H16" s="8"/>
      <c r="I16" s="112"/>
      <c r="J16" s="113"/>
      <c r="K16" s="113"/>
      <c r="L16" s="113"/>
      <c r="M16" s="114"/>
      <c r="N16" s="8"/>
      <c r="O16" s="112"/>
      <c r="P16" s="113"/>
      <c r="Q16" s="113"/>
      <c r="R16" s="113"/>
      <c r="S16" s="138"/>
    </row>
    <row r="17" spans="1:19" ht="35.1" customHeight="1" x14ac:dyDescent="0.25">
      <c r="A17" s="13" t="s">
        <v>42</v>
      </c>
      <c r="B17" s="8"/>
      <c r="C17" s="115"/>
      <c r="D17" s="115"/>
      <c r="E17" s="115"/>
      <c r="F17" s="115"/>
      <c r="G17" s="115"/>
      <c r="H17" s="8"/>
      <c r="I17" s="112"/>
      <c r="J17" s="113"/>
      <c r="K17" s="113"/>
      <c r="L17" s="113"/>
      <c r="M17" s="114"/>
      <c r="N17" s="8"/>
      <c r="O17" s="112"/>
      <c r="P17" s="113"/>
      <c r="Q17" s="113"/>
      <c r="R17" s="113"/>
      <c r="S17" s="138"/>
    </row>
    <row r="18" spans="1:19" ht="35.1" customHeight="1" x14ac:dyDescent="0.25">
      <c r="A18" s="18" t="s">
        <v>31</v>
      </c>
      <c r="B18" s="15"/>
      <c r="C18" s="115" t="s">
        <v>13</v>
      </c>
      <c r="D18" s="115"/>
      <c r="E18" s="115"/>
      <c r="F18" s="115"/>
      <c r="G18" s="115"/>
      <c r="H18" s="15"/>
      <c r="I18" s="115" t="s">
        <v>13</v>
      </c>
      <c r="J18" s="115"/>
      <c r="K18" s="115"/>
      <c r="L18" s="115"/>
      <c r="M18" s="115"/>
      <c r="N18" s="15"/>
      <c r="O18" s="115" t="s">
        <v>13</v>
      </c>
      <c r="P18" s="115"/>
      <c r="Q18" s="115"/>
      <c r="R18" s="115"/>
      <c r="S18" s="139"/>
    </row>
    <row r="19" spans="1:19" ht="35.1" customHeight="1" x14ac:dyDescent="0.25">
      <c r="A19" s="18" t="s">
        <v>49</v>
      </c>
      <c r="B19" s="15"/>
      <c r="C19" s="120"/>
      <c r="D19" s="120"/>
      <c r="E19" s="120"/>
      <c r="F19" s="120"/>
      <c r="G19" s="120"/>
      <c r="H19" s="15"/>
      <c r="I19" s="120"/>
      <c r="J19" s="120"/>
      <c r="K19" s="120"/>
      <c r="L19" s="120"/>
      <c r="M19" s="120"/>
      <c r="N19" s="15"/>
      <c r="O19" s="120"/>
      <c r="P19" s="120"/>
      <c r="Q19" s="120"/>
      <c r="R19" s="120"/>
      <c r="S19" s="121"/>
    </row>
    <row r="20" spans="1:19" ht="42" customHeight="1" thickBot="1" x14ac:dyDescent="0.3">
      <c r="A20" s="19"/>
      <c r="B20" s="20"/>
      <c r="C20" s="20"/>
      <c r="D20" s="21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2"/>
    </row>
    <row r="21" spans="1:19" x14ac:dyDescent="0.25">
      <c r="A21" s="23"/>
      <c r="B21" s="5"/>
      <c r="C21" s="5"/>
      <c r="D21" s="24"/>
      <c r="E21" s="5"/>
      <c r="F21" s="5"/>
      <c r="G21" s="25"/>
      <c r="H21" s="24"/>
      <c r="I21" s="24"/>
      <c r="J21" s="24"/>
      <c r="K21" s="26"/>
      <c r="L21" s="24"/>
      <c r="M21" s="23"/>
      <c r="N21" s="5"/>
      <c r="O21" s="5"/>
      <c r="P21" s="24"/>
      <c r="Q21" s="5"/>
      <c r="R21" s="5"/>
      <c r="S21" s="6"/>
    </row>
    <row r="22" spans="1:19" ht="18.75" x14ac:dyDescent="0.25">
      <c r="A22" s="122" t="s">
        <v>3</v>
      </c>
      <c r="B22" s="116"/>
      <c r="C22" s="116"/>
      <c r="D22" s="116"/>
      <c r="E22" s="116"/>
      <c r="F22" s="123"/>
      <c r="G22" s="122" t="s">
        <v>8</v>
      </c>
      <c r="H22" s="116"/>
      <c r="I22" s="116"/>
      <c r="J22" s="116"/>
      <c r="K22" s="116"/>
      <c r="L22" s="116"/>
      <c r="M22" s="122" t="s">
        <v>9</v>
      </c>
      <c r="N22" s="116"/>
      <c r="O22" s="116"/>
      <c r="P22" s="116"/>
      <c r="Q22" s="116"/>
      <c r="R22" s="116"/>
      <c r="S22" s="123"/>
    </row>
    <row r="23" spans="1:19" x14ac:dyDescent="0.25">
      <c r="A23" s="27"/>
      <c r="B23" s="8"/>
      <c r="C23" s="8"/>
      <c r="D23" s="15"/>
      <c r="E23" s="8"/>
      <c r="F23" s="8"/>
      <c r="G23" s="27"/>
      <c r="H23" s="8"/>
      <c r="I23" s="8"/>
      <c r="J23" s="15"/>
      <c r="K23" s="8"/>
      <c r="L23" s="8"/>
      <c r="M23" s="27"/>
      <c r="N23" s="8"/>
      <c r="O23" s="8"/>
      <c r="P23" s="15"/>
      <c r="Q23" s="8"/>
      <c r="R23" s="8"/>
      <c r="S23" s="9"/>
    </row>
    <row r="24" spans="1:19" ht="48" customHeight="1" x14ac:dyDescent="0.25">
      <c r="A24" s="28" t="s">
        <v>4</v>
      </c>
      <c r="B24" s="8"/>
      <c r="C24" s="29" t="str">
        <f>CONCATENATE("Arbeitspreis ",C11,"
[ct/kWh]")</f>
        <v>Arbeitspreis bitte wählen
[ct/kWh]</v>
      </c>
      <c r="D24" s="15"/>
      <c r="E24" s="8"/>
      <c r="F24" s="8"/>
      <c r="G24" s="27" t="s">
        <v>19</v>
      </c>
      <c r="H24" s="8"/>
      <c r="I24" s="30">
        <f>E35</f>
        <v>0</v>
      </c>
      <c r="J24" s="15"/>
      <c r="K24" s="109">
        <f>I24+I26+I28+I30</f>
        <v>0</v>
      </c>
      <c r="L24" s="8"/>
      <c r="M24" s="124" t="s">
        <v>10</v>
      </c>
      <c r="N24" s="125"/>
      <c r="O24" s="125"/>
      <c r="P24" s="125"/>
      <c r="Q24" s="8"/>
      <c r="R24" s="30">
        <f>K24</f>
        <v>0</v>
      </c>
      <c r="S24" s="9"/>
    </row>
    <row r="25" spans="1:19" ht="35.1" customHeight="1" x14ac:dyDescent="0.25">
      <c r="A25" s="81"/>
      <c r="B25" s="8"/>
      <c r="C25" s="82"/>
      <c r="D25" s="15"/>
      <c r="E25" s="109">
        <f>(A25*C25/100)+(A28*C28)</f>
        <v>0</v>
      </c>
      <c r="F25" s="8"/>
      <c r="G25" s="27"/>
      <c r="H25" s="8"/>
      <c r="I25" s="8"/>
      <c r="J25" s="15"/>
      <c r="K25" s="110"/>
      <c r="L25" s="8"/>
      <c r="M25" s="27"/>
      <c r="N25" s="8"/>
      <c r="O25" s="8"/>
      <c r="P25" s="15"/>
      <c r="Q25" s="8"/>
      <c r="R25" s="8"/>
      <c r="S25" s="9"/>
    </row>
    <row r="26" spans="1:19" ht="30" x14ac:dyDescent="0.25">
      <c r="A26" s="31" t="s">
        <v>58</v>
      </c>
      <c r="B26" s="8"/>
      <c r="C26" s="30">
        <f>(A25*C25/100)</f>
        <v>0</v>
      </c>
      <c r="D26" s="15"/>
      <c r="E26" s="110"/>
      <c r="F26" s="8"/>
      <c r="G26" s="27" t="s">
        <v>39</v>
      </c>
      <c r="H26" s="8"/>
      <c r="I26" s="30">
        <f>K35</f>
        <v>0</v>
      </c>
      <c r="J26" s="15"/>
      <c r="K26" s="110"/>
      <c r="L26" s="8"/>
      <c r="M26" s="124" t="s">
        <v>20</v>
      </c>
      <c r="N26" s="125"/>
      <c r="O26" s="125"/>
      <c r="P26" s="125"/>
      <c r="Q26" s="8"/>
      <c r="R26" s="30">
        <f>IF(E30&gt;=8000,E25*0.1,IF(E30&gt;=7500,E25*0.15,IF(E30&gt;=7000,E25*0.2,E25)))</f>
        <v>0</v>
      </c>
      <c r="S26" s="9"/>
    </row>
    <row r="27" spans="1:19" ht="45.75" customHeight="1" thickBot="1" x14ac:dyDescent="0.3">
      <c r="A27" s="28" t="s">
        <v>5</v>
      </c>
      <c r="B27" s="8"/>
      <c r="C27" s="29" t="str">
        <f>CONCATENATE("Leistungspreis ",C11,"
[EUR/kW]")</f>
        <v>Leistungspreis bitte wählen
[EUR/kW]</v>
      </c>
      <c r="D27" s="15"/>
      <c r="E27" s="110"/>
      <c r="F27" s="8"/>
      <c r="G27" s="27"/>
      <c r="H27" s="8"/>
      <c r="I27" s="8"/>
      <c r="J27" s="15"/>
      <c r="K27" s="110"/>
      <c r="L27" s="8"/>
      <c r="M27" s="27"/>
      <c r="N27" s="8"/>
      <c r="O27" s="8"/>
      <c r="P27" s="15"/>
      <c r="Q27" s="8"/>
      <c r="R27" s="8"/>
      <c r="S27" s="9"/>
    </row>
    <row r="28" spans="1:19" ht="35.1" customHeight="1" thickTop="1" thickBot="1" x14ac:dyDescent="0.3">
      <c r="A28" s="81"/>
      <c r="B28" s="8"/>
      <c r="C28" s="83"/>
      <c r="D28" s="15"/>
      <c r="E28" s="111"/>
      <c r="F28" s="8"/>
      <c r="G28" s="27" t="s">
        <v>17</v>
      </c>
      <c r="H28" s="8"/>
      <c r="I28" s="30">
        <f>R38</f>
        <v>0</v>
      </c>
      <c r="J28" s="15"/>
      <c r="K28" s="110"/>
      <c r="L28" s="8"/>
      <c r="M28" s="130" t="s">
        <v>11</v>
      </c>
      <c r="N28" s="131"/>
      <c r="O28" s="131"/>
      <c r="P28" s="131"/>
      <c r="Q28" s="8"/>
      <c r="R28" s="32">
        <f>IF(R24&lt;R26,R26,R24)</f>
        <v>0</v>
      </c>
      <c r="S28" s="9"/>
    </row>
    <row r="29" spans="1:19" ht="29.25" customHeight="1" thickTop="1" x14ac:dyDescent="0.25">
      <c r="A29" s="33" t="s">
        <v>59</v>
      </c>
      <c r="B29" s="15"/>
      <c r="C29" s="30">
        <f>(A28*C28)</f>
        <v>0</v>
      </c>
      <c r="D29" s="15"/>
      <c r="E29" s="34"/>
      <c r="F29" s="15"/>
      <c r="G29" s="27" t="s">
        <v>6</v>
      </c>
      <c r="H29" s="8"/>
      <c r="I29" s="8"/>
      <c r="J29" s="15"/>
      <c r="K29" s="110"/>
      <c r="L29" s="8"/>
      <c r="M29" s="35"/>
      <c r="N29" s="8"/>
      <c r="O29" s="8"/>
      <c r="P29" s="15"/>
      <c r="Q29" s="15"/>
      <c r="R29" s="36"/>
      <c r="S29" s="17"/>
    </row>
    <row r="30" spans="1:19" ht="30" x14ac:dyDescent="0.25">
      <c r="A30" s="126" t="s">
        <v>7</v>
      </c>
      <c r="B30" s="127"/>
      <c r="C30" s="127"/>
      <c r="D30" s="15"/>
      <c r="E30" s="37">
        <f>IF(A28="",0,A25/A28)</f>
        <v>0</v>
      </c>
      <c r="F30" s="15"/>
      <c r="G30" s="27" t="s">
        <v>48</v>
      </c>
      <c r="H30" s="8"/>
      <c r="I30" s="30">
        <f>SUM('§19(2)S2_StromNEV_II_NB'!R4:R28)+SUM('§19(2)S2_StromNEV_II_vNB'!R4:R28)+SUM('§19(2)S2_StromNEV_II_NB2'!R4:R28)</f>
        <v>0</v>
      </c>
      <c r="J30" s="15"/>
      <c r="K30" s="111"/>
      <c r="L30" s="8"/>
      <c r="M30" s="124" t="s">
        <v>29</v>
      </c>
      <c r="N30" s="125"/>
      <c r="O30" s="125"/>
      <c r="P30" s="125"/>
      <c r="Q30" s="15"/>
      <c r="R30" s="38">
        <f>IF(E25=0,0,1-(R28/E25))</f>
        <v>0</v>
      </c>
      <c r="S30" s="17"/>
    </row>
    <row r="31" spans="1:19" ht="15.75" thickBot="1" x14ac:dyDescent="0.3">
      <c r="A31" s="39"/>
      <c r="B31" s="21"/>
      <c r="C31" s="40"/>
      <c r="D31" s="21"/>
      <c r="E31" s="41"/>
      <c r="F31" s="21"/>
      <c r="G31" s="19"/>
      <c r="H31" s="20"/>
      <c r="I31" s="42"/>
      <c r="J31" s="21"/>
      <c r="K31" s="43"/>
      <c r="L31" s="20"/>
      <c r="M31" s="19"/>
      <c r="N31" s="20"/>
      <c r="O31" s="20"/>
      <c r="P31" s="21"/>
      <c r="Q31" s="42"/>
      <c r="R31" s="20"/>
      <c r="S31" s="44"/>
    </row>
    <row r="32" spans="1:19" x14ac:dyDescent="0.25">
      <c r="A32" s="23"/>
      <c r="B32" s="5"/>
      <c r="C32" s="5"/>
      <c r="D32" s="24"/>
      <c r="E32" s="5"/>
      <c r="F32" s="5"/>
      <c r="G32" s="23"/>
      <c r="H32" s="5"/>
      <c r="I32" s="5"/>
      <c r="J32" s="24"/>
      <c r="K32" s="5"/>
      <c r="L32" s="6"/>
      <c r="M32" s="5"/>
      <c r="N32" s="5"/>
      <c r="O32" s="5"/>
      <c r="P32" s="24"/>
      <c r="Q32" s="5"/>
      <c r="R32" s="5"/>
      <c r="S32" s="45"/>
    </row>
    <row r="33" spans="1:19" ht="34.5" customHeight="1" x14ac:dyDescent="0.25">
      <c r="A33" s="122" t="s">
        <v>0</v>
      </c>
      <c r="B33" s="116"/>
      <c r="C33" s="116"/>
      <c r="D33" s="116"/>
      <c r="E33" s="116"/>
      <c r="F33" s="8"/>
      <c r="G33" s="122" t="s">
        <v>76</v>
      </c>
      <c r="H33" s="116"/>
      <c r="I33" s="116"/>
      <c r="J33" s="116"/>
      <c r="K33" s="116"/>
      <c r="L33" s="9"/>
      <c r="M33" s="116" t="s">
        <v>64</v>
      </c>
      <c r="N33" s="116"/>
      <c r="O33" s="116"/>
      <c r="P33" s="116"/>
      <c r="Q33" s="116"/>
      <c r="R33" s="116"/>
      <c r="S33" s="9"/>
    </row>
    <row r="34" spans="1:19" ht="72" x14ac:dyDescent="0.25">
      <c r="A34" s="28" t="s">
        <v>1</v>
      </c>
      <c r="B34" s="46"/>
      <c r="C34" s="47" t="s">
        <v>32</v>
      </c>
      <c r="D34" s="48"/>
      <c r="E34" s="47" t="s">
        <v>22</v>
      </c>
      <c r="F34" s="46"/>
      <c r="G34" s="28" t="s">
        <v>21</v>
      </c>
      <c r="H34" s="46"/>
      <c r="I34" s="47" t="s">
        <v>60</v>
      </c>
      <c r="J34" s="48"/>
      <c r="K34" s="47" t="s">
        <v>65</v>
      </c>
      <c r="L34" s="9"/>
      <c r="M34" s="49" t="s">
        <v>18</v>
      </c>
      <c r="N34" s="8"/>
      <c r="O34" s="115"/>
      <c r="P34" s="115"/>
      <c r="Q34" s="115"/>
      <c r="R34" s="115"/>
      <c r="S34" s="9"/>
    </row>
    <row r="35" spans="1:19" ht="35.1" customHeight="1" x14ac:dyDescent="0.25">
      <c r="A35" s="81"/>
      <c r="B35" s="8"/>
      <c r="C35" s="84"/>
      <c r="D35" s="15"/>
      <c r="E35" s="50">
        <f>C35*A35/100</f>
        <v>0</v>
      </c>
      <c r="F35" s="8"/>
      <c r="G35" s="85"/>
      <c r="H35" s="8"/>
      <c r="I35" s="84"/>
      <c r="J35" s="15"/>
      <c r="K35" s="30">
        <f>IF(K37="ja",0,MIN(I35*G35,E25*0.1))</f>
        <v>0</v>
      </c>
      <c r="L35" s="9"/>
      <c r="M35" s="49" t="s">
        <v>2</v>
      </c>
      <c r="N35" s="8"/>
      <c r="O35" s="115" t="s">
        <v>34</v>
      </c>
      <c r="P35" s="115"/>
      <c r="Q35" s="115"/>
      <c r="R35" s="115"/>
      <c r="S35" s="9"/>
    </row>
    <row r="36" spans="1:19" x14ac:dyDescent="0.25">
      <c r="A36" s="27"/>
      <c r="B36" s="8"/>
      <c r="C36" s="8"/>
      <c r="D36" s="8"/>
      <c r="E36" s="8"/>
      <c r="F36" s="8"/>
      <c r="G36" s="27"/>
      <c r="H36" s="8"/>
      <c r="I36" s="8"/>
      <c r="J36" s="15"/>
      <c r="K36" s="8"/>
      <c r="L36" s="9"/>
      <c r="M36" s="8"/>
      <c r="N36" s="8"/>
      <c r="O36" s="8"/>
      <c r="P36" s="15"/>
      <c r="Q36" s="8"/>
      <c r="R36" s="8"/>
      <c r="S36" s="9"/>
    </row>
    <row r="37" spans="1:19" ht="52.5" customHeight="1" x14ac:dyDescent="0.25">
      <c r="A37" s="51"/>
      <c r="B37" s="15"/>
      <c r="C37" s="52"/>
      <c r="D37" s="15"/>
      <c r="E37" s="53"/>
      <c r="F37" s="15"/>
      <c r="G37" s="117" t="s">
        <v>66</v>
      </c>
      <c r="H37" s="118"/>
      <c r="I37" s="119"/>
      <c r="J37" s="8"/>
      <c r="K37" s="86" t="s">
        <v>13</v>
      </c>
      <c r="L37" s="9"/>
      <c r="M37" s="47" t="s">
        <v>38</v>
      </c>
      <c r="N37" s="46"/>
      <c r="O37" s="47" t="s">
        <v>33</v>
      </c>
      <c r="P37" s="15"/>
      <c r="Q37" s="8"/>
      <c r="R37" s="54" t="s">
        <v>23</v>
      </c>
      <c r="S37" s="9"/>
    </row>
    <row r="38" spans="1:19" ht="35.1" customHeight="1" x14ac:dyDescent="0.25">
      <c r="A38" s="27"/>
      <c r="B38" s="8"/>
      <c r="C38" s="8"/>
      <c r="D38" s="15"/>
      <c r="E38" s="8"/>
      <c r="F38" s="8"/>
      <c r="G38" s="14"/>
      <c r="H38" s="15"/>
      <c r="I38" s="15"/>
      <c r="J38" s="15"/>
      <c r="K38" s="55"/>
      <c r="L38" s="9"/>
      <c r="M38" s="87"/>
      <c r="N38" s="8"/>
      <c r="O38" s="88"/>
      <c r="P38" s="15"/>
      <c r="Q38" s="8"/>
      <c r="R38" s="109">
        <f>IF(O5="einer geeigneten Erzeugungsanlage",0,(M38*O38/100)+(M41*O41))</f>
        <v>0</v>
      </c>
      <c r="S38" s="9"/>
    </row>
    <row r="39" spans="1:19" x14ac:dyDescent="0.25">
      <c r="A39" s="27"/>
      <c r="B39" s="8"/>
      <c r="C39" s="8"/>
      <c r="D39" s="15"/>
      <c r="E39" s="8"/>
      <c r="F39" s="8"/>
      <c r="G39" s="27"/>
      <c r="H39" s="8"/>
      <c r="I39" s="8"/>
      <c r="J39" s="8"/>
      <c r="K39" s="8"/>
      <c r="L39" s="9"/>
      <c r="M39" s="8"/>
      <c r="N39" s="8"/>
      <c r="O39" s="8"/>
      <c r="P39" s="15"/>
      <c r="Q39" s="8"/>
      <c r="R39" s="110"/>
      <c r="S39" s="9"/>
    </row>
    <row r="40" spans="1:19" ht="45" x14ac:dyDescent="0.25">
      <c r="A40" s="27"/>
      <c r="B40" s="8"/>
      <c r="C40" s="8"/>
      <c r="D40" s="15"/>
      <c r="E40" s="8"/>
      <c r="F40" s="8"/>
      <c r="G40" s="27"/>
      <c r="H40" s="8"/>
      <c r="I40" s="8"/>
      <c r="J40" s="8"/>
      <c r="K40" s="8"/>
      <c r="L40" s="9"/>
      <c r="M40" s="47" t="s">
        <v>37</v>
      </c>
      <c r="N40" s="46"/>
      <c r="O40" s="47" t="s">
        <v>24</v>
      </c>
      <c r="P40" s="15"/>
      <c r="Q40" s="8"/>
      <c r="R40" s="110"/>
      <c r="S40" s="9"/>
    </row>
    <row r="41" spans="1:19" ht="35.1" customHeight="1" x14ac:dyDescent="0.25">
      <c r="A41" s="27"/>
      <c r="B41" s="8"/>
      <c r="C41" s="8"/>
      <c r="D41" s="15"/>
      <c r="E41" s="8"/>
      <c r="F41" s="8"/>
      <c r="G41" s="27"/>
      <c r="H41" s="8"/>
      <c r="I41" s="8"/>
      <c r="J41" s="8"/>
      <c r="K41" s="8"/>
      <c r="L41" s="9"/>
      <c r="M41" s="87"/>
      <c r="N41" s="8"/>
      <c r="O41" s="88"/>
      <c r="P41" s="15"/>
      <c r="Q41" s="8"/>
      <c r="R41" s="111"/>
      <c r="S41" s="9"/>
    </row>
    <row r="42" spans="1:19" ht="21" customHeight="1" thickBot="1" x14ac:dyDescent="0.3">
      <c r="A42" s="27"/>
      <c r="B42" s="8"/>
      <c r="C42" s="8"/>
      <c r="D42" s="15"/>
      <c r="E42" s="8"/>
      <c r="F42" s="8"/>
      <c r="G42" s="27"/>
      <c r="H42" s="8"/>
      <c r="I42" s="8"/>
      <c r="J42" s="8"/>
      <c r="K42" s="8"/>
      <c r="L42" s="9"/>
      <c r="M42" s="8"/>
      <c r="N42" s="8"/>
      <c r="O42" s="8"/>
      <c r="P42" s="15"/>
      <c r="Q42" s="8"/>
      <c r="R42" s="8"/>
      <c r="S42" s="9"/>
    </row>
    <row r="43" spans="1:19" x14ac:dyDescent="0.25">
      <c r="A43" s="74"/>
      <c r="B43" s="75"/>
      <c r="C43" s="75"/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  <c r="S43" s="76"/>
    </row>
    <row r="44" spans="1:19" x14ac:dyDescent="0.25">
      <c r="A44" s="94" t="s">
        <v>68</v>
      </c>
      <c r="B44" s="7"/>
      <c r="C44" s="95">
        <f>(C45*0.4)+(C46*0.6)</f>
        <v>0</v>
      </c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7"/>
    </row>
    <row r="45" spans="1:19" x14ac:dyDescent="0.25">
      <c r="A45" s="94" t="s">
        <v>69</v>
      </c>
      <c r="B45" s="7"/>
      <c r="C45" s="102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7"/>
    </row>
    <row r="46" spans="1:19" x14ac:dyDescent="0.25">
      <c r="A46" s="94" t="s">
        <v>70</v>
      </c>
      <c r="B46" s="7"/>
      <c r="C46" s="102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7"/>
    </row>
    <row r="47" spans="1:19" ht="15.75" thickBot="1" x14ac:dyDescent="0.3">
      <c r="A47" s="78"/>
      <c r="B47" s="79"/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80"/>
    </row>
  </sheetData>
  <sheetProtection algorithmName="SHA-512" hashValue="+3C54y0ZrOyvW8I+cIhUc6s8PvLlWi5KGCoM0sV9DZPyKQeO9TqLwjUA079IhG4UurM2IY/4c+TLzyAOoHh+/w==" saltValue="QR0W0ljSiZsgU58NQp0cEA==" spinCount="100000" sheet="1" formatColumns="0" formatRows="0"/>
  <mergeCells count="62">
    <mergeCell ref="B1:R1"/>
    <mergeCell ref="I11:M11"/>
    <mergeCell ref="C18:G18"/>
    <mergeCell ref="I18:M18"/>
    <mergeCell ref="I14:M14"/>
    <mergeCell ref="A3:G3"/>
    <mergeCell ref="O6:R6"/>
    <mergeCell ref="O7:R7"/>
    <mergeCell ref="O8:R8"/>
    <mergeCell ref="O10:R10"/>
    <mergeCell ref="O14:S14"/>
    <mergeCell ref="O15:S15"/>
    <mergeCell ref="O16:S16"/>
    <mergeCell ref="O17:S17"/>
    <mergeCell ref="O18:S18"/>
    <mergeCell ref="I3:O3"/>
    <mergeCell ref="A33:E33"/>
    <mergeCell ref="C19:G19"/>
    <mergeCell ref="I19:M19"/>
    <mergeCell ref="C9:G9"/>
    <mergeCell ref="C10:G10"/>
    <mergeCell ref="C14:G14"/>
    <mergeCell ref="C11:G11"/>
    <mergeCell ref="I12:M12"/>
    <mergeCell ref="M24:P24"/>
    <mergeCell ref="M28:P28"/>
    <mergeCell ref="I9:M9"/>
    <mergeCell ref="A30:C30"/>
    <mergeCell ref="O9:R9"/>
    <mergeCell ref="O11:R11"/>
    <mergeCell ref="I10:M10"/>
    <mergeCell ref="C5:G5"/>
    <mergeCell ref="C6:G6"/>
    <mergeCell ref="C7:G7"/>
    <mergeCell ref="C8:G8"/>
    <mergeCell ref="O12:R12"/>
    <mergeCell ref="I13:M13"/>
    <mergeCell ref="A22:F22"/>
    <mergeCell ref="I5:M5"/>
    <mergeCell ref="I7:M7"/>
    <mergeCell ref="I8:M8"/>
    <mergeCell ref="I6:M6"/>
    <mergeCell ref="O5:R5"/>
    <mergeCell ref="E25:E28"/>
    <mergeCell ref="C15:G15"/>
    <mergeCell ref="C16:G16"/>
    <mergeCell ref="C17:G17"/>
    <mergeCell ref="R38:R41"/>
    <mergeCell ref="I15:M15"/>
    <mergeCell ref="I16:M16"/>
    <mergeCell ref="I17:M17"/>
    <mergeCell ref="O35:R35"/>
    <mergeCell ref="M33:R33"/>
    <mergeCell ref="G37:I37"/>
    <mergeCell ref="K24:K30"/>
    <mergeCell ref="O19:S19"/>
    <mergeCell ref="G22:L22"/>
    <mergeCell ref="M22:S22"/>
    <mergeCell ref="G33:K33"/>
    <mergeCell ref="M30:P30"/>
    <mergeCell ref="M26:P26"/>
    <mergeCell ref="O34:R34"/>
  </mergeCells>
  <conditionalFormatting sqref="O6:R6">
    <cfRule type="colorScale" priority="4">
      <colorScale>
        <cfvo type="formula" val="$O$6=&quot;einem Netzknotenpunkt&quot;"/>
        <cfvo type="max"/>
        <color rgb="FFFFFF00"/>
        <color rgb="FFFFEF9C"/>
      </colorScale>
    </cfRule>
    <cfRule type="colorScale" priority="5">
      <colorScale>
        <cfvo type="num" val="$O$5=&quot;einem Netzknotenpunkt&quot;"/>
        <cfvo type="max"/>
        <color rgb="FFFFFF00"/>
        <color rgb="FFFFEF9C"/>
      </colorScale>
    </cfRule>
  </conditionalFormatting>
  <conditionalFormatting sqref="O8:R13">
    <cfRule type="expression" dxfId="2" priority="1">
      <formula>$O$5="einem Netzknotenpunkt"</formula>
    </cfRule>
  </conditionalFormatting>
  <dataValidations count="5">
    <dataValidation type="list" allowBlank="1" showInputMessage="1" showErrorMessage="1" sqref="I18 C18 O18" xr:uid="{00000000-0002-0000-0000-000000000000}">
      <formula1>"bitte wählen,ÜNB,VNB"</formula1>
    </dataValidation>
    <dataValidation type="list" allowBlank="1" showInputMessage="1" showErrorMessage="1" sqref="O5:R5" xr:uid="{00000000-0002-0000-0000-000001000000}">
      <formula1>"bitte wählen,einer geeigneten Erzeugungsanlage,einem Netzknotenpunkt"</formula1>
    </dataValidation>
    <dataValidation type="list" allowBlank="1" showInputMessage="1" showErrorMessage="1" sqref="K37" xr:uid="{00000000-0002-0000-0000-000002000000}">
      <formula1>"bitte wählen,ja,nein"</formula1>
    </dataValidation>
    <dataValidation type="list" allowBlank="1" showInputMessage="1" showErrorMessage="1" sqref="O7:R7 C11:C12" xr:uid="{00000000-0002-0000-0000-000003000000}">
      <formula1>"bitte wählen,HöS,HöS/HS,HS,HS/MS,MS,MS/NS,NS"</formula1>
    </dataValidation>
    <dataValidation type="list" allowBlank="1" showInputMessage="1" showErrorMessage="1" sqref="O35:R35" xr:uid="{00000000-0002-0000-0000-000004000000}">
      <formula1>"bitte auswählen, HöS,HöS/HS,HS,HS/MS,MS,MS/NS,NS"</formula1>
    </dataValidation>
  </dataValidations>
  <pageMargins left="0.51181102362204722" right="0.51181102362204722" top="0.78740157480314965" bottom="0.59055118110236227" header="0.31496062992125984" footer="0.31496062992125984"/>
  <pageSetup paperSize="9" scale="47" orientation="portrait" r:id="rId1"/>
  <headerFooter>
    <oddFooter xml:space="preserve">&amp;L&amp;F - &amp;A&amp;CSeite &amp;P von &amp;N&amp;R&amp;D 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" operator="containsText" id="{AE2E3197-1F94-4A77-8CF4-F184E7291208}">
            <xm:f>NOT(ISERROR(SEARCH($O$5="einem Netzknotenpunkt",O6)))</xm:f>
            <xm:f>$O$5="einem Netzknotenpunkt"</xm:f>
            <x14:dxf>
              <fill>
                <patternFill>
                  <bgColor rgb="FFFFFF00"/>
                </patternFill>
              </fill>
            </x14:dxf>
          </x14:cfRule>
          <x14:cfRule type="containsText" priority="3" operator="containsText" id="{830BB3E7-D1B0-4DAB-BBC3-25CA631DCEE4}">
            <xm:f>NOT(ISERROR(SEARCH($O$6="einem Netzknotenpunkt",O6)))</xm:f>
            <xm:f>$O$6="einem Netzknotenpunkt"</xm:f>
            <x14:dxf>
              <fill>
                <patternFill>
                  <bgColor rgb="FFFFFF00"/>
                </patternFill>
              </fill>
            </x14:dxf>
          </x14:cfRule>
          <xm:sqref>O6:R6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>
    <tabColor theme="3" tint="0.39997558519241921"/>
    <pageSetUpPr fitToPage="1"/>
  </sheetPr>
  <dimension ref="A1:S52"/>
  <sheetViews>
    <sheetView showGridLines="0" zoomScaleNormal="100" zoomScaleSheetLayoutView="100" zoomScalePageLayoutView="70" workbookViewId="0">
      <selection activeCell="A4" sqref="A4"/>
    </sheetView>
  </sheetViews>
  <sheetFormatPr baseColWidth="10" defaultColWidth="11.42578125" defaultRowHeight="15" x14ac:dyDescent="0.25"/>
  <cols>
    <col min="1" max="1" width="19" style="2" customWidth="1"/>
    <col min="2" max="2" width="11" style="2" customWidth="1"/>
    <col min="3" max="3" width="30.7109375" style="2" customWidth="1"/>
    <col min="4" max="4" width="10" style="2" customWidth="1"/>
    <col min="5" max="5" width="16.7109375" style="2" customWidth="1"/>
    <col min="6" max="7" width="13.140625" style="2" customWidth="1"/>
    <col min="8" max="8" width="16.140625" style="2" customWidth="1"/>
    <col min="9" max="9" width="13.42578125" style="2" customWidth="1"/>
    <col min="10" max="10" width="12.28515625" style="2" customWidth="1"/>
    <col min="11" max="11" width="16.28515625" style="2" customWidth="1"/>
    <col min="12" max="12" width="1.42578125" style="2" customWidth="1"/>
    <col min="13" max="13" width="12.42578125" style="2" customWidth="1"/>
    <col min="14" max="14" width="14.140625" style="2" customWidth="1"/>
    <col min="15" max="15" width="11.5703125" style="2" customWidth="1"/>
    <col min="16" max="16" width="10.42578125" style="2" customWidth="1"/>
    <col min="17" max="17" width="1.42578125" style="2" customWidth="1"/>
    <col min="18" max="18" width="13.28515625" style="2" customWidth="1"/>
    <col min="19" max="19" width="3.42578125" style="2" customWidth="1"/>
    <col min="20" max="16384" width="11.42578125" style="58"/>
  </cols>
  <sheetData>
    <row r="1" spans="1:19" ht="10.5" customHeight="1" x14ac:dyDescent="0.25">
      <c r="A1" s="56"/>
      <c r="B1" s="5"/>
      <c r="C1" s="5"/>
      <c r="D1" s="5"/>
      <c r="E1" s="5"/>
      <c r="F1" s="98"/>
      <c r="G1" s="57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6"/>
    </row>
    <row r="2" spans="1:19" ht="18.75" x14ac:dyDescent="0.25">
      <c r="A2" s="140" t="str">
        <f>IF('§19(2)S2_StromNEV_I'!C15="","",'§19(2)S2_StromNEV_I'!C15)</f>
        <v/>
      </c>
      <c r="B2" s="141"/>
      <c r="C2" s="141"/>
      <c r="D2" s="8"/>
      <c r="E2" s="8"/>
      <c r="F2" s="99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9"/>
    </row>
    <row r="3" spans="1:19" s="61" customFormat="1" ht="90" x14ac:dyDescent="0.25">
      <c r="A3" s="28" t="s">
        <v>12</v>
      </c>
      <c r="B3" s="47" t="s">
        <v>43</v>
      </c>
      <c r="C3" s="47" t="s">
        <v>44</v>
      </c>
      <c r="D3" s="47" t="s">
        <v>14</v>
      </c>
      <c r="E3" s="47" t="s">
        <v>46</v>
      </c>
      <c r="F3" s="100" t="s">
        <v>50</v>
      </c>
      <c r="G3" s="47" t="s">
        <v>71</v>
      </c>
      <c r="H3" s="47" t="s">
        <v>53</v>
      </c>
      <c r="I3" s="47" t="s">
        <v>54</v>
      </c>
      <c r="J3" s="59" t="s">
        <v>55</v>
      </c>
      <c r="K3" s="93" t="s">
        <v>56</v>
      </c>
      <c r="L3" s="46"/>
      <c r="M3" s="47" t="s">
        <v>51</v>
      </c>
      <c r="N3" s="47" t="s">
        <v>67</v>
      </c>
      <c r="O3" s="47" t="s">
        <v>52</v>
      </c>
      <c r="P3" s="93" t="s">
        <v>15</v>
      </c>
      <c r="Q3" s="47"/>
      <c r="R3" s="93" t="s">
        <v>57</v>
      </c>
      <c r="S3" s="60"/>
    </row>
    <row r="4" spans="1:19" ht="30" customHeight="1" x14ac:dyDescent="0.25">
      <c r="A4" s="89" t="s">
        <v>13</v>
      </c>
      <c r="B4" s="86" t="s">
        <v>13</v>
      </c>
      <c r="C4" s="90"/>
      <c r="D4" s="84"/>
      <c r="E4" s="91"/>
      <c r="F4" s="97">
        <f>D4*E4</f>
        <v>0</v>
      </c>
      <c r="G4" s="92"/>
      <c r="H4" s="62">
        <f>IF(F4=0,0,((F4/G4)+(F4*'§19(2)S2_StromNEV_I'!$C$44)+((F4*'§19(2)S2_StromNEV_I'!$C$44)*'§19(2)S2_StromNEV_I'!$C$19*0.035)))</f>
        <v>0</v>
      </c>
      <c r="I4" s="91"/>
      <c r="J4" s="91"/>
      <c r="K4" s="62">
        <f>H4+I4-J4</f>
        <v>0</v>
      </c>
      <c r="L4" s="8"/>
      <c r="M4" s="88"/>
      <c r="N4" s="63">
        <f t="shared" ref="N4:N28" si="0">M4*0.8</f>
        <v>0</v>
      </c>
      <c r="O4" s="84"/>
      <c r="P4" s="64" t="str">
        <f t="shared" ref="P4:P28" si="1">IF(O4="","",O4/N4)</f>
        <v/>
      </c>
      <c r="Q4" s="65"/>
      <c r="R4" s="62">
        <f>IF(P4="",K4,K4*P4)</f>
        <v>0</v>
      </c>
      <c r="S4" s="9"/>
    </row>
    <row r="5" spans="1:19" ht="30" customHeight="1" x14ac:dyDescent="0.25">
      <c r="A5" s="89" t="s">
        <v>13</v>
      </c>
      <c r="B5" s="86" t="s">
        <v>13</v>
      </c>
      <c r="C5" s="90"/>
      <c r="D5" s="84"/>
      <c r="E5" s="91"/>
      <c r="F5" s="97">
        <f t="shared" ref="F5:F28" si="2">D5*E5</f>
        <v>0</v>
      </c>
      <c r="G5" s="92"/>
      <c r="H5" s="62">
        <f>IF(F5=0,0,((F5/G5)+(F5*'§19(2)S2_StromNEV_I'!$C$44)+((F5*'§19(2)S2_StromNEV_I'!$C$44)*'§19(2)S2_StromNEV_I'!$C$19*0.035)))</f>
        <v>0</v>
      </c>
      <c r="I5" s="91"/>
      <c r="J5" s="91"/>
      <c r="K5" s="62">
        <f t="shared" ref="K5:K28" si="3">H5+I5-J5</f>
        <v>0</v>
      </c>
      <c r="L5" s="8"/>
      <c r="M5" s="88"/>
      <c r="N5" s="63">
        <f t="shared" si="0"/>
        <v>0</v>
      </c>
      <c r="O5" s="84"/>
      <c r="P5" s="64" t="str">
        <f t="shared" si="1"/>
        <v/>
      </c>
      <c r="Q5" s="65"/>
      <c r="R5" s="62">
        <f t="shared" ref="R5:R28" si="4">IF(P5="",K5,K5*P5)</f>
        <v>0</v>
      </c>
      <c r="S5" s="9"/>
    </row>
    <row r="6" spans="1:19" ht="30" customHeight="1" x14ac:dyDescent="0.25">
      <c r="A6" s="89" t="s">
        <v>13</v>
      </c>
      <c r="B6" s="86" t="s">
        <v>13</v>
      </c>
      <c r="C6" s="90"/>
      <c r="D6" s="84"/>
      <c r="E6" s="91"/>
      <c r="F6" s="97">
        <f t="shared" si="2"/>
        <v>0</v>
      </c>
      <c r="G6" s="92"/>
      <c r="H6" s="62">
        <f>IF(F6=0,0,((F6/G6)+(F6*'§19(2)S2_StromNEV_I'!$C$44)+((F6*'§19(2)S2_StromNEV_I'!$C$44)*'§19(2)S2_StromNEV_I'!$C$19*0.035)))</f>
        <v>0</v>
      </c>
      <c r="I6" s="91"/>
      <c r="J6" s="91"/>
      <c r="K6" s="62">
        <f t="shared" si="3"/>
        <v>0</v>
      </c>
      <c r="L6" s="8"/>
      <c r="M6" s="88"/>
      <c r="N6" s="63">
        <f t="shared" si="0"/>
        <v>0</v>
      </c>
      <c r="O6" s="84"/>
      <c r="P6" s="64" t="str">
        <f t="shared" si="1"/>
        <v/>
      </c>
      <c r="Q6" s="65"/>
      <c r="R6" s="62">
        <f t="shared" si="4"/>
        <v>0</v>
      </c>
      <c r="S6" s="9"/>
    </row>
    <row r="7" spans="1:19" ht="30" customHeight="1" x14ac:dyDescent="0.25">
      <c r="A7" s="89" t="s">
        <v>13</v>
      </c>
      <c r="B7" s="86" t="s">
        <v>13</v>
      </c>
      <c r="C7" s="90"/>
      <c r="D7" s="84"/>
      <c r="E7" s="91"/>
      <c r="F7" s="97">
        <f t="shared" si="2"/>
        <v>0</v>
      </c>
      <c r="G7" s="92"/>
      <c r="H7" s="62">
        <f>IF(F7=0,0,((F7/G7)+(F7*'§19(2)S2_StromNEV_I'!$C$44)+((F7*'§19(2)S2_StromNEV_I'!$C$44)*'§19(2)S2_StromNEV_I'!$C$19*0.035)))</f>
        <v>0</v>
      </c>
      <c r="I7" s="91"/>
      <c r="J7" s="91"/>
      <c r="K7" s="62">
        <f t="shared" si="3"/>
        <v>0</v>
      </c>
      <c r="L7" s="8"/>
      <c r="M7" s="88"/>
      <c r="N7" s="63">
        <f t="shared" si="0"/>
        <v>0</v>
      </c>
      <c r="O7" s="84"/>
      <c r="P7" s="64" t="str">
        <f t="shared" si="1"/>
        <v/>
      </c>
      <c r="Q7" s="65"/>
      <c r="R7" s="62">
        <f t="shared" si="4"/>
        <v>0</v>
      </c>
      <c r="S7" s="9"/>
    </row>
    <row r="8" spans="1:19" ht="30" customHeight="1" x14ac:dyDescent="0.25">
      <c r="A8" s="89" t="s">
        <v>13</v>
      </c>
      <c r="B8" s="86" t="s">
        <v>13</v>
      </c>
      <c r="C8" s="90"/>
      <c r="D8" s="84"/>
      <c r="E8" s="91"/>
      <c r="F8" s="97">
        <f t="shared" si="2"/>
        <v>0</v>
      </c>
      <c r="G8" s="92"/>
      <c r="H8" s="62">
        <f>IF(F8=0,0,((F8/G8)+(F8*'§19(2)S2_StromNEV_I'!$C$44)+((F8*'§19(2)S2_StromNEV_I'!$C$44)*'§19(2)S2_StromNEV_I'!$C$19*0.035)))</f>
        <v>0</v>
      </c>
      <c r="I8" s="91"/>
      <c r="J8" s="91"/>
      <c r="K8" s="62">
        <f t="shared" si="3"/>
        <v>0</v>
      </c>
      <c r="L8" s="8"/>
      <c r="M8" s="88"/>
      <c r="N8" s="63">
        <f t="shared" si="0"/>
        <v>0</v>
      </c>
      <c r="O8" s="84"/>
      <c r="P8" s="64" t="str">
        <f t="shared" si="1"/>
        <v/>
      </c>
      <c r="Q8" s="65"/>
      <c r="R8" s="62">
        <f t="shared" si="4"/>
        <v>0</v>
      </c>
      <c r="S8" s="9"/>
    </row>
    <row r="9" spans="1:19" ht="30" customHeight="1" x14ac:dyDescent="0.25">
      <c r="A9" s="89" t="s">
        <v>13</v>
      </c>
      <c r="B9" s="86" t="s">
        <v>13</v>
      </c>
      <c r="C9" s="90"/>
      <c r="D9" s="84"/>
      <c r="E9" s="91"/>
      <c r="F9" s="97">
        <f t="shared" si="2"/>
        <v>0</v>
      </c>
      <c r="G9" s="92"/>
      <c r="H9" s="62">
        <f>IF(F9=0,0,((F9/G9)+(F9*'§19(2)S2_StromNEV_I'!$C$44)+((F9*'§19(2)S2_StromNEV_I'!$C$44)*'§19(2)S2_StromNEV_I'!$C$19*0.035)))</f>
        <v>0</v>
      </c>
      <c r="I9" s="91"/>
      <c r="J9" s="91"/>
      <c r="K9" s="62">
        <f t="shared" si="3"/>
        <v>0</v>
      </c>
      <c r="L9" s="8"/>
      <c r="M9" s="88"/>
      <c r="N9" s="63">
        <f t="shared" si="0"/>
        <v>0</v>
      </c>
      <c r="O9" s="84"/>
      <c r="P9" s="64" t="str">
        <f t="shared" si="1"/>
        <v/>
      </c>
      <c r="Q9" s="65"/>
      <c r="R9" s="62">
        <f t="shared" si="4"/>
        <v>0</v>
      </c>
      <c r="S9" s="9"/>
    </row>
    <row r="10" spans="1:19" ht="30" customHeight="1" x14ac:dyDescent="0.25">
      <c r="A10" s="89" t="s">
        <v>13</v>
      </c>
      <c r="B10" s="86" t="s">
        <v>13</v>
      </c>
      <c r="C10" s="90"/>
      <c r="D10" s="84"/>
      <c r="E10" s="91"/>
      <c r="F10" s="97">
        <f t="shared" si="2"/>
        <v>0</v>
      </c>
      <c r="G10" s="92"/>
      <c r="H10" s="62">
        <f>IF(F10=0,0,((F10/G10)+(F10*'§19(2)S2_StromNEV_I'!$C$44)+((F10*'§19(2)S2_StromNEV_I'!$C$44)*'§19(2)S2_StromNEV_I'!$C$19*0.035)))</f>
        <v>0</v>
      </c>
      <c r="I10" s="91"/>
      <c r="J10" s="91"/>
      <c r="K10" s="62">
        <f t="shared" si="3"/>
        <v>0</v>
      </c>
      <c r="L10" s="8"/>
      <c r="M10" s="88"/>
      <c r="N10" s="63">
        <f t="shared" si="0"/>
        <v>0</v>
      </c>
      <c r="O10" s="84"/>
      <c r="P10" s="64" t="str">
        <f t="shared" si="1"/>
        <v/>
      </c>
      <c r="Q10" s="65"/>
      <c r="R10" s="62">
        <f t="shared" si="4"/>
        <v>0</v>
      </c>
      <c r="S10" s="9"/>
    </row>
    <row r="11" spans="1:19" ht="30" customHeight="1" x14ac:dyDescent="0.25">
      <c r="A11" s="89" t="s">
        <v>13</v>
      </c>
      <c r="B11" s="86" t="s">
        <v>13</v>
      </c>
      <c r="C11" s="90"/>
      <c r="D11" s="84"/>
      <c r="E11" s="91"/>
      <c r="F11" s="97">
        <f t="shared" si="2"/>
        <v>0</v>
      </c>
      <c r="G11" s="92"/>
      <c r="H11" s="62">
        <f>IF(F11=0,0,((F11/G11)+(F11*'§19(2)S2_StromNEV_I'!$C$44)+((F11*'§19(2)S2_StromNEV_I'!$C$44)*'§19(2)S2_StromNEV_I'!$C$19*0.035)))</f>
        <v>0</v>
      </c>
      <c r="I11" s="91"/>
      <c r="J11" s="91"/>
      <c r="K11" s="62">
        <f t="shared" si="3"/>
        <v>0</v>
      </c>
      <c r="L11" s="8"/>
      <c r="M11" s="88"/>
      <c r="N11" s="63">
        <f t="shared" si="0"/>
        <v>0</v>
      </c>
      <c r="O11" s="84"/>
      <c r="P11" s="64" t="str">
        <f t="shared" si="1"/>
        <v/>
      </c>
      <c r="Q11" s="65"/>
      <c r="R11" s="62">
        <f t="shared" si="4"/>
        <v>0</v>
      </c>
      <c r="S11" s="9"/>
    </row>
    <row r="12" spans="1:19" ht="30" customHeight="1" x14ac:dyDescent="0.25">
      <c r="A12" s="89" t="s">
        <v>13</v>
      </c>
      <c r="B12" s="86" t="s">
        <v>13</v>
      </c>
      <c r="C12" s="90"/>
      <c r="D12" s="84"/>
      <c r="E12" s="91"/>
      <c r="F12" s="97">
        <f t="shared" si="2"/>
        <v>0</v>
      </c>
      <c r="G12" s="92"/>
      <c r="H12" s="62">
        <f>IF(F12=0,0,((F12/G12)+(F12*'§19(2)S2_StromNEV_I'!$C$44)+((F12*'§19(2)S2_StromNEV_I'!$C$44)*'§19(2)S2_StromNEV_I'!$C$19*0.035)))</f>
        <v>0</v>
      </c>
      <c r="I12" s="91"/>
      <c r="J12" s="91"/>
      <c r="K12" s="62">
        <f t="shared" si="3"/>
        <v>0</v>
      </c>
      <c r="L12" s="8"/>
      <c r="M12" s="88"/>
      <c r="N12" s="63">
        <f t="shared" si="0"/>
        <v>0</v>
      </c>
      <c r="O12" s="84"/>
      <c r="P12" s="64" t="str">
        <f t="shared" si="1"/>
        <v/>
      </c>
      <c r="Q12" s="65"/>
      <c r="R12" s="62">
        <f t="shared" si="4"/>
        <v>0</v>
      </c>
      <c r="S12" s="9"/>
    </row>
    <row r="13" spans="1:19" ht="30" customHeight="1" x14ac:dyDescent="0.25">
      <c r="A13" s="89" t="s">
        <v>13</v>
      </c>
      <c r="B13" s="86" t="s">
        <v>13</v>
      </c>
      <c r="C13" s="90"/>
      <c r="D13" s="84"/>
      <c r="E13" s="91"/>
      <c r="F13" s="97">
        <f t="shared" si="2"/>
        <v>0</v>
      </c>
      <c r="G13" s="92"/>
      <c r="H13" s="62">
        <f>IF(F13=0,0,((F13/G13)+(F13*'§19(2)S2_StromNEV_I'!$C$44)+((F13*'§19(2)S2_StromNEV_I'!$C$44)*'§19(2)S2_StromNEV_I'!$C$19*0.035)))</f>
        <v>0</v>
      </c>
      <c r="I13" s="91"/>
      <c r="J13" s="91"/>
      <c r="K13" s="62">
        <f t="shared" si="3"/>
        <v>0</v>
      </c>
      <c r="L13" s="8"/>
      <c r="M13" s="88"/>
      <c r="N13" s="63">
        <f t="shared" si="0"/>
        <v>0</v>
      </c>
      <c r="O13" s="84"/>
      <c r="P13" s="64" t="str">
        <f t="shared" si="1"/>
        <v/>
      </c>
      <c r="Q13" s="65"/>
      <c r="R13" s="62">
        <f t="shared" si="4"/>
        <v>0</v>
      </c>
      <c r="S13" s="9"/>
    </row>
    <row r="14" spans="1:19" ht="30" customHeight="1" x14ac:dyDescent="0.25">
      <c r="A14" s="89" t="s">
        <v>13</v>
      </c>
      <c r="B14" s="86" t="s">
        <v>13</v>
      </c>
      <c r="C14" s="90"/>
      <c r="D14" s="84"/>
      <c r="E14" s="91"/>
      <c r="F14" s="97">
        <f t="shared" si="2"/>
        <v>0</v>
      </c>
      <c r="G14" s="92"/>
      <c r="H14" s="62">
        <f>IF(F14=0,0,((F14/G14)+(F14*'§19(2)S2_StromNEV_I'!$C$44)+((F14*'§19(2)S2_StromNEV_I'!$C$44)*'§19(2)S2_StromNEV_I'!$C$19*0.035)))</f>
        <v>0</v>
      </c>
      <c r="I14" s="91"/>
      <c r="J14" s="91"/>
      <c r="K14" s="62">
        <f t="shared" si="3"/>
        <v>0</v>
      </c>
      <c r="L14" s="8"/>
      <c r="M14" s="88"/>
      <c r="N14" s="63">
        <f t="shared" si="0"/>
        <v>0</v>
      </c>
      <c r="O14" s="84"/>
      <c r="P14" s="64" t="str">
        <f t="shared" si="1"/>
        <v/>
      </c>
      <c r="Q14" s="65"/>
      <c r="R14" s="62">
        <f t="shared" si="4"/>
        <v>0</v>
      </c>
      <c r="S14" s="9"/>
    </row>
    <row r="15" spans="1:19" ht="30" customHeight="1" x14ac:dyDescent="0.25">
      <c r="A15" s="89" t="s">
        <v>13</v>
      </c>
      <c r="B15" s="86" t="s">
        <v>13</v>
      </c>
      <c r="C15" s="90"/>
      <c r="D15" s="84"/>
      <c r="E15" s="91"/>
      <c r="F15" s="97">
        <f t="shared" si="2"/>
        <v>0</v>
      </c>
      <c r="G15" s="92"/>
      <c r="H15" s="62">
        <f>IF(F15=0,0,((F15/G15)+(F15*'§19(2)S2_StromNEV_I'!$C$44)+((F15*'§19(2)S2_StromNEV_I'!$C$44)*'§19(2)S2_StromNEV_I'!$C$19*0.035)))</f>
        <v>0</v>
      </c>
      <c r="I15" s="91"/>
      <c r="J15" s="91"/>
      <c r="K15" s="62">
        <f t="shared" si="3"/>
        <v>0</v>
      </c>
      <c r="L15" s="8"/>
      <c r="M15" s="88"/>
      <c r="N15" s="63">
        <f t="shared" si="0"/>
        <v>0</v>
      </c>
      <c r="O15" s="84"/>
      <c r="P15" s="64" t="str">
        <f t="shared" si="1"/>
        <v/>
      </c>
      <c r="Q15" s="65"/>
      <c r="R15" s="62">
        <f t="shared" si="4"/>
        <v>0</v>
      </c>
      <c r="S15" s="9"/>
    </row>
    <row r="16" spans="1:19" ht="30" customHeight="1" x14ac:dyDescent="0.25">
      <c r="A16" s="89" t="s">
        <v>13</v>
      </c>
      <c r="B16" s="86" t="s">
        <v>13</v>
      </c>
      <c r="C16" s="90"/>
      <c r="D16" s="84"/>
      <c r="E16" s="91"/>
      <c r="F16" s="97">
        <f t="shared" si="2"/>
        <v>0</v>
      </c>
      <c r="G16" s="92"/>
      <c r="H16" s="62">
        <f>IF(F16=0,0,((F16/G16)+(F16*'§19(2)S2_StromNEV_I'!$C$44)+((F16*'§19(2)S2_StromNEV_I'!$C$44)*'§19(2)S2_StromNEV_I'!$C$19*0.035)))</f>
        <v>0</v>
      </c>
      <c r="I16" s="91"/>
      <c r="J16" s="91"/>
      <c r="K16" s="62">
        <f t="shared" si="3"/>
        <v>0</v>
      </c>
      <c r="L16" s="8"/>
      <c r="M16" s="88"/>
      <c r="N16" s="63">
        <f t="shared" si="0"/>
        <v>0</v>
      </c>
      <c r="O16" s="84"/>
      <c r="P16" s="64" t="str">
        <f t="shared" si="1"/>
        <v/>
      </c>
      <c r="Q16" s="65"/>
      <c r="R16" s="62">
        <f t="shared" si="4"/>
        <v>0</v>
      </c>
      <c r="S16" s="9"/>
    </row>
    <row r="17" spans="1:19" ht="30" customHeight="1" x14ac:dyDescent="0.25">
      <c r="A17" s="89" t="s">
        <v>13</v>
      </c>
      <c r="B17" s="86" t="s">
        <v>13</v>
      </c>
      <c r="C17" s="90"/>
      <c r="D17" s="84"/>
      <c r="E17" s="91"/>
      <c r="F17" s="97">
        <f t="shared" si="2"/>
        <v>0</v>
      </c>
      <c r="G17" s="92"/>
      <c r="H17" s="62">
        <f>IF(F17=0,0,((F17/G17)+(F17*'§19(2)S2_StromNEV_I'!$C$44)+((F17*'§19(2)S2_StromNEV_I'!$C$44)*'§19(2)S2_StromNEV_I'!$C$19*0.035)))</f>
        <v>0</v>
      </c>
      <c r="I17" s="91"/>
      <c r="J17" s="91"/>
      <c r="K17" s="62">
        <f t="shared" si="3"/>
        <v>0</v>
      </c>
      <c r="L17" s="8"/>
      <c r="M17" s="88"/>
      <c r="N17" s="63">
        <f t="shared" si="0"/>
        <v>0</v>
      </c>
      <c r="O17" s="84"/>
      <c r="P17" s="64" t="str">
        <f t="shared" si="1"/>
        <v/>
      </c>
      <c r="Q17" s="65"/>
      <c r="R17" s="62">
        <f t="shared" si="4"/>
        <v>0</v>
      </c>
      <c r="S17" s="9"/>
    </row>
    <row r="18" spans="1:19" ht="30" customHeight="1" x14ac:dyDescent="0.25">
      <c r="A18" s="89" t="s">
        <v>13</v>
      </c>
      <c r="B18" s="86" t="s">
        <v>13</v>
      </c>
      <c r="C18" s="90"/>
      <c r="D18" s="84"/>
      <c r="E18" s="91"/>
      <c r="F18" s="97">
        <f t="shared" si="2"/>
        <v>0</v>
      </c>
      <c r="G18" s="92"/>
      <c r="H18" s="62">
        <f>IF(F18=0,0,((F18/G18)+(F18*'§19(2)S2_StromNEV_I'!$C$44)+((F18*'§19(2)S2_StromNEV_I'!$C$44)*'§19(2)S2_StromNEV_I'!$C$19*0.035)))</f>
        <v>0</v>
      </c>
      <c r="I18" s="91"/>
      <c r="J18" s="91"/>
      <c r="K18" s="62">
        <f t="shared" si="3"/>
        <v>0</v>
      </c>
      <c r="L18" s="8"/>
      <c r="M18" s="88"/>
      <c r="N18" s="63">
        <f t="shared" si="0"/>
        <v>0</v>
      </c>
      <c r="O18" s="84"/>
      <c r="P18" s="64" t="str">
        <f t="shared" si="1"/>
        <v/>
      </c>
      <c r="Q18" s="65"/>
      <c r="R18" s="62">
        <f t="shared" si="4"/>
        <v>0</v>
      </c>
      <c r="S18" s="9"/>
    </row>
    <row r="19" spans="1:19" ht="30" customHeight="1" x14ac:dyDescent="0.25">
      <c r="A19" s="89" t="s">
        <v>13</v>
      </c>
      <c r="B19" s="86" t="s">
        <v>13</v>
      </c>
      <c r="C19" s="90"/>
      <c r="D19" s="84"/>
      <c r="E19" s="91"/>
      <c r="F19" s="97">
        <f t="shared" si="2"/>
        <v>0</v>
      </c>
      <c r="G19" s="92"/>
      <c r="H19" s="62">
        <f>IF(F19=0,0,((F19/G19)+(F19*'§19(2)S2_StromNEV_I'!$C$44)+((F19*'§19(2)S2_StromNEV_I'!$C$44)*'§19(2)S2_StromNEV_I'!$C$19*0.035)))</f>
        <v>0</v>
      </c>
      <c r="I19" s="91"/>
      <c r="J19" s="91"/>
      <c r="K19" s="62">
        <f t="shared" si="3"/>
        <v>0</v>
      </c>
      <c r="L19" s="8"/>
      <c r="M19" s="88"/>
      <c r="N19" s="63">
        <f t="shared" si="0"/>
        <v>0</v>
      </c>
      <c r="O19" s="84"/>
      <c r="P19" s="64" t="str">
        <f t="shared" si="1"/>
        <v/>
      </c>
      <c r="Q19" s="65"/>
      <c r="R19" s="62">
        <f t="shared" si="4"/>
        <v>0</v>
      </c>
      <c r="S19" s="9"/>
    </row>
    <row r="20" spans="1:19" ht="30" customHeight="1" x14ac:dyDescent="0.25">
      <c r="A20" s="89" t="s">
        <v>13</v>
      </c>
      <c r="B20" s="86" t="s">
        <v>13</v>
      </c>
      <c r="C20" s="90"/>
      <c r="D20" s="84"/>
      <c r="E20" s="91"/>
      <c r="F20" s="97">
        <f t="shared" si="2"/>
        <v>0</v>
      </c>
      <c r="G20" s="92"/>
      <c r="H20" s="62">
        <f>IF(F20=0,0,((F20/G20)+(F20*'§19(2)S2_StromNEV_I'!$C$44)+((F20*'§19(2)S2_StromNEV_I'!$C$44)*'§19(2)S2_StromNEV_I'!$C$19*0.035)))</f>
        <v>0</v>
      </c>
      <c r="I20" s="91"/>
      <c r="J20" s="91"/>
      <c r="K20" s="62">
        <f t="shared" si="3"/>
        <v>0</v>
      </c>
      <c r="L20" s="8"/>
      <c r="M20" s="88"/>
      <c r="N20" s="63">
        <f t="shared" si="0"/>
        <v>0</v>
      </c>
      <c r="O20" s="84"/>
      <c r="P20" s="64" t="str">
        <f t="shared" si="1"/>
        <v/>
      </c>
      <c r="Q20" s="65"/>
      <c r="R20" s="62">
        <f t="shared" si="4"/>
        <v>0</v>
      </c>
      <c r="S20" s="9"/>
    </row>
    <row r="21" spans="1:19" ht="30" customHeight="1" x14ac:dyDescent="0.25">
      <c r="A21" s="89" t="s">
        <v>13</v>
      </c>
      <c r="B21" s="86" t="s">
        <v>13</v>
      </c>
      <c r="C21" s="90"/>
      <c r="D21" s="84"/>
      <c r="E21" s="91"/>
      <c r="F21" s="97">
        <f t="shared" si="2"/>
        <v>0</v>
      </c>
      <c r="G21" s="92"/>
      <c r="H21" s="62">
        <f>IF(F21=0,0,((F21/G21)+(F21*'§19(2)S2_StromNEV_I'!$C$44)+((F21*'§19(2)S2_StromNEV_I'!$C$44)*'§19(2)S2_StromNEV_I'!$C$19*0.035)))</f>
        <v>0</v>
      </c>
      <c r="I21" s="91"/>
      <c r="J21" s="91"/>
      <c r="K21" s="62">
        <f t="shared" si="3"/>
        <v>0</v>
      </c>
      <c r="L21" s="8"/>
      <c r="M21" s="88"/>
      <c r="N21" s="63">
        <f t="shared" si="0"/>
        <v>0</v>
      </c>
      <c r="O21" s="84"/>
      <c r="P21" s="64" t="str">
        <f t="shared" si="1"/>
        <v/>
      </c>
      <c r="Q21" s="65"/>
      <c r="R21" s="62">
        <f t="shared" si="4"/>
        <v>0</v>
      </c>
      <c r="S21" s="9"/>
    </row>
    <row r="22" spans="1:19" ht="30" customHeight="1" x14ac:dyDescent="0.25">
      <c r="A22" s="89" t="s">
        <v>13</v>
      </c>
      <c r="B22" s="86" t="s">
        <v>13</v>
      </c>
      <c r="C22" s="90"/>
      <c r="D22" s="84"/>
      <c r="E22" s="91"/>
      <c r="F22" s="97">
        <f t="shared" si="2"/>
        <v>0</v>
      </c>
      <c r="G22" s="92"/>
      <c r="H22" s="62">
        <f>IF(F22=0,0,((F22/G22)+(F22*'§19(2)S2_StromNEV_I'!$C$44)+((F22*'§19(2)S2_StromNEV_I'!$C$44)*'§19(2)S2_StromNEV_I'!$C$19*0.035)))</f>
        <v>0</v>
      </c>
      <c r="I22" s="91"/>
      <c r="J22" s="91"/>
      <c r="K22" s="62">
        <f t="shared" si="3"/>
        <v>0</v>
      </c>
      <c r="L22" s="8"/>
      <c r="M22" s="88"/>
      <c r="N22" s="63">
        <f t="shared" si="0"/>
        <v>0</v>
      </c>
      <c r="O22" s="84"/>
      <c r="P22" s="64" t="str">
        <f t="shared" si="1"/>
        <v/>
      </c>
      <c r="Q22" s="65"/>
      <c r="R22" s="62">
        <f t="shared" si="4"/>
        <v>0</v>
      </c>
      <c r="S22" s="9"/>
    </row>
    <row r="23" spans="1:19" ht="30" customHeight="1" x14ac:dyDescent="0.25">
      <c r="A23" s="89" t="s">
        <v>13</v>
      </c>
      <c r="B23" s="86" t="s">
        <v>13</v>
      </c>
      <c r="C23" s="90"/>
      <c r="D23" s="84"/>
      <c r="E23" s="91"/>
      <c r="F23" s="97">
        <f t="shared" si="2"/>
        <v>0</v>
      </c>
      <c r="G23" s="92"/>
      <c r="H23" s="62">
        <f>IF(F23=0,0,((F23/G23)+(F23*'§19(2)S2_StromNEV_I'!$C$44)+((F23*'§19(2)S2_StromNEV_I'!$C$44)*'§19(2)S2_StromNEV_I'!$C$19*0.035)))</f>
        <v>0</v>
      </c>
      <c r="I23" s="91"/>
      <c r="J23" s="91"/>
      <c r="K23" s="62">
        <f t="shared" si="3"/>
        <v>0</v>
      </c>
      <c r="L23" s="8"/>
      <c r="M23" s="88"/>
      <c r="N23" s="63">
        <f t="shared" si="0"/>
        <v>0</v>
      </c>
      <c r="O23" s="84"/>
      <c r="P23" s="64" t="str">
        <f t="shared" si="1"/>
        <v/>
      </c>
      <c r="Q23" s="65"/>
      <c r="R23" s="62">
        <f t="shared" si="4"/>
        <v>0</v>
      </c>
      <c r="S23" s="9"/>
    </row>
    <row r="24" spans="1:19" ht="30" customHeight="1" x14ac:dyDescent="0.25">
      <c r="A24" s="89" t="s">
        <v>13</v>
      </c>
      <c r="B24" s="86" t="s">
        <v>13</v>
      </c>
      <c r="C24" s="90"/>
      <c r="D24" s="84"/>
      <c r="E24" s="91"/>
      <c r="F24" s="97">
        <f t="shared" si="2"/>
        <v>0</v>
      </c>
      <c r="G24" s="92"/>
      <c r="H24" s="62">
        <f>IF(F24=0,0,((F24/G24)+(F24*'§19(2)S2_StromNEV_I'!$C$44)+((F24*'§19(2)S2_StromNEV_I'!$C$44)*'§19(2)S2_StromNEV_I'!$C$19*0.035)))</f>
        <v>0</v>
      </c>
      <c r="I24" s="91"/>
      <c r="J24" s="91"/>
      <c r="K24" s="62">
        <f t="shared" si="3"/>
        <v>0</v>
      </c>
      <c r="L24" s="8"/>
      <c r="M24" s="88"/>
      <c r="N24" s="63">
        <f t="shared" si="0"/>
        <v>0</v>
      </c>
      <c r="O24" s="84"/>
      <c r="P24" s="64" t="str">
        <f t="shared" si="1"/>
        <v/>
      </c>
      <c r="Q24" s="65"/>
      <c r="R24" s="62">
        <f t="shared" si="4"/>
        <v>0</v>
      </c>
      <c r="S24" s="9"/>
    </row>
    <row r="25" spans="1:19" ht="30" customHeight="1" x14ac:dyDescent="0.25">
      <c r="A25" s="89" t="s">
        <v>13</v>
      </c>
      <c r="B25" s="86" t="s">
        <v>13</v>
      </c>
      <c r="C25" s="90"/>
      <c r="D25" s="84"/>
      <c r="E25" s="91"/>
      <c r="F25" s="97">
        <f t="shared" si="2"/>
        <v>0</v>
      </c>
      <c r="G25" s="92"/>
      <c r="H25" s="62">
        <f>IF(F25=0,0,((F25/G25)+(F25*'§19(2)S2_StromNEV_I'!$C$44)+((F25*'§19(2)S2_StromNEV_I'!$C$44)*'§19(2)S2_StromNEV_I'!$C$19*0.035)))</f>
        <v>0</v>
      </c>
      <c r="I25" s="91"/>
      <c r="J25" s="91"/>
      <c r="K25" s="62">
        <f t="shared" si="3"/>
        <v>0</v>
      </c>
      <c r="L25" s="8"/>
      <c r="M25" s="88"/>
      <c r="N25" s="63">
        <f t="shared" si="0"/>
        <v>0</v>
      </c>
      <c r="O25" s="84"/>
      <c r="P25" s="64" t="str">
        <f t="shared" si="1"/>
        <v/>
      </c>
      <c r="Q25" s="65"/>
      <c r="R25" s="62">
        <f t="shared" si="4"/>
        <v>0</v>
      </c>
      <c r="S25" s="9"/>
    </row>
    <row r="26" spans="1:19" ht="30" customHeight="1" x14ac:dyDescent="0.25">
      <c r="A26" s="89" t="s">
        <v>13</v>
      </c>
      <c r="B26" s="86" t="s">
        <v>13</v>
      </c>
      <c r="C26" s="90"/>
      <c r="D26" s="84"/>
      <c r="E26" s="91"/>
      <c r="F26" s="97">
        <f t="shared" si="2"/>
        <v>0</v>
      </c>
      <c r="G26" s="92"/>
      <c r="H26" s="62">
        <f>IF(F26=0,0,((F26/G26)+(F26*'§19(2)S2_StromNEV_I'!$C$44)+((F26*'§19(2)S2_StromNEV_I'!$C$44)*'§19(2)S2_StromNEV_I'!$C$19*0.035)))</f>
        <v>0</v>
      </c>
      <c r="I26" s="91"/>
      <c r="J26" s="91"/>
      <c r="K26" s="62">
        <f t="shared" si="3"/>
        <v>0</v>
      </c>
      <c r="L26" s="8"/>
      <c r="M26" s="88"/>
      <c r="N26" s="63">
        <f t="shared" si="0"/>
        <v>0</v>
      </c>
      <c r="O26" s="84"/>
      <c r="P26" s="64" t="str">
        <f t="shared" si="1"/>
        <v/>
      </c>
      <c r="Q26" s="65"/>
      <c r="R26" s="62">
        <f t="shared" si="4"/>
        <v>0</v>
      </c>
      <c r="S26" s="9"/>
    </row>
    <row r="27" spans="1:19" ht="30" customHeight="1" x14ac:dyDescent="0.25">
      <c r="A27" s="89" t="s">
        <v>13</v>
      </c>
      <c r="B27" s="86" t="s">
        <v>13</v>
      </c>
      <c r="C27" s="90"/>
      <c r="D27" s="84"/>
      <c r="E27" s="91"/>
      <c r="F27" s="97">
        <f t="shared" si="2"/>
        <v>0</v>
      </c>
      <c r="G27" s="92"/>
      <c r="H27" s="62">
        <f>IF(F27=0,0,((F27/G27)+(F27*'§19(2)S2_StromNEV_I'!$C$44)+((F27*'§19(2)S2_StromNEV_I'!$C$44)*'§19(2)S2_StromNEV_I'!$C$19*0.035)))</f>
        <v>0</v>
      </c>
      <c r="I27" s="91"/>
      <c r="J27" s="91"/>
      <c r="K27" s="62">
        <f t="shared" si="3"/>
        <v>0</v>
      </c>
      <c r="L27" s="8"/>
      <c r="M27" s="88"/>
      <c r="N27" s="63">
        <f t="shared" si="0"/>
        <v>0</v>
      </c>
      <c r="O27" s="84"/>
      <c r="P27" s="64" t="str">
        <f t="shared" si="1"/>
        <v/>
      </c>
      <c r="Q27" s="65"/>
      <c r="R27" s="62">
        <f t="shared" si="4"/>
        <v>0</v>
      </c>
      <c r="S27" s="9"/>
    </row>
    <row r="28" spans="1:19" ht="30" customHeight="1" x14ac:dyDescent="0.25">
      <c r="A28" s="89" t="s">
        <v>13</v>
      </c>
      <c r="B28" s="86" t="s">
        <v>13</v>
      </c>
      <c r="C28" s="90"/>
      <c r="D28" s="84"/>
      <c r="E28" s="91"/>
      <c r="F28" s="97">
        <f t="shared" si="2"/>
        <v>0</v>
      </c>
      <c r="G28" s="92"/>
      <c r="H28" s="62">
        <f>IF(F28=0,0,((F28/G28)+(F28*'§19(2)S2_StromNEV_I'!$C$44)+((F28*'§19(2)S2_StromNEV_I'!$C$44)*'§19(2)S2_StromNEV_I'!$C$19*0.035)))</f>
        <v>0</v>
      </c>
      <c r="I28" s="91"/>
      <c r="J28" s="91"/>
      <c r="K28" s="62">
        <f t="shared" si="3"/>
        <v>0</v>
      </c>
      <c r="L28" s="8"/>
      <c r="M28" s="88"/>
      <c r="N28" s="63">
        <f t="shared" si="0"/>
        <v>0</v>
      </c>
      <c r="O28" s="84"/>
      <c r="P28" s="64" t="str">
        <f t="shared" si="1"/>
        <v/>
      </c>
      <c r="Q28" s="65"/>
      <c r="R28" s="62">
        <f t="shared" si="4"/>
        <v>0</v>
      </c>
      <c r="S28" s="9"/>
    </row>
    <row r="29" spans="1:19" s="72" customFormat="1" ht="18.75" customHeight="1" thickBot="1" x14ac:dyDescent="0.3">
      <c r="A29" s="66"/>
      <c r="B29" s="67"/>
      <c r="C29" s="21"/>
      <c r="D29" s="68"/>
      <c r="E29" s="69"/>
      <c r="F29" s="101"/>
      <c r="G29" s="70"/>
      <c r="H29" s="69"/>
      <c r="I29" s="69"/>
      <c r="J29" s="69"/>
      <c r="K29" s="69"/>
      <c r="L29" s="21"/>
      <c r="M29" s="71"/>
      <c r="N29" s="68"/>
      <c r="O29" s="68"/>
      <c r="P29" s="70"/>
      <c r="Q29" s="70"/>
      <c r="R29" s="69"/>
      <c r="S29" s="44"/>
    </row>
    <row r="30" spans="1:19" s="72" customFormat="1" x14ac:dyDescent="0.25"/>
    <row r="31" spans="1:19" s="73" customFormat="1" x14ac:dyDescent="0.25"/>
    <row r="32" spans="1:19" s="61" customFormat="1" x14ac:dyDescent="0.25"/>
    <row r="33" ht="30" customHeight="1" x14ac:dyDescent="0.25"/>
    <row r="34" ht="30" customHeight="1" x14ac:dyDescent="0.25"/>
    <row r="35" ht="30" customHeight="1" x14ac:dyDescent="0.25"/>
    <row r="36" ht="30" customHeight="1" x14ac:dyDescent="0.25"/>
    <row r="37" ht="30" customHeight="1" x14ac:dyDescent="0.25"/>
    <row r="38" ht="30" customHeight="1" x14ac:dyDescent="0.25"/>
    <row r="39" ht="30" customHeight="1" x14ac:dyDescent="0.25"/>
    <row r="40" ht="30" customHeight="1" x14ac:dyDescent="0.25"/>
    <row r="41" ht="30" customHeight="1" x14ac:dyDescent="0.25"/>
    <row r="42" ht="30" customHeight="1" x14ac:dyDescent="0.25"/>
    <row r="43" ht="30" customHeight="1" x14ac:dyDescent="0.25"/>
    <row r="44" ht="30" customHeight="1" x14ac:dyDescent="0.25"/>
    <row r="45" ht="30" customHeight="1" x14ac:dyDescent="0.25"/>
    <row r="46" ht="30" customHeight="1" x14ac:dyDescent="0.25"/>
    <row r="47" ht="30" customHeight="1" x14ac:dyDescent="0.25"/>
    <row r="48" ht="30" customHeight="1" x14ac:dyDescent="0.25"/>
    <row r="49" ht="30" customHeight="1" x14ac:dyDescent="0.25"/>
    <row r="50" ht="30" customHeight="1" x14ac:dyDescent="0.25"/>
    <row r="51" ht="30" customHeight="1" x14ac:dyDescent="0.25"/>
    <row r="52" ht="30" customHeight="1" x14ac:dyDescent="0.25"/>
  </sheetData>
  <sheetProtection algorithmName="SHA-512" hashValue="bk1ivlobS4UIf6k0evW3Q+cFMDSDAiH/74Z3K0Hhy5HlaPDaWckxyWwReJ6eLi0cvZvy3Pu+2Ar/4I+m67ha2g==" saltValue="jZwdD8LlbW2SGNciJHcaOQ==" spinCount="100000" sheet="1" objects="1" scenarios="1" formatColumns="0" formatRows="0"/>
  <mergeCells count="1">
    <mergeCell ref="A2:C2"/>
  </mergeCells>
  <dataValidations count="2">
    <dataValidation type="list" allowBlank="1" showInputMessage="1" showErrorMessage="1" sqref="B4:B28" xr:uid="{00000000-0002-0000-0100-000000000000}">
      <formula1>"bitte wählen,HöS,HöS/HS,HS,HS/MS,MS,MS/NS,NS"</formula1>
    </dataValidation>
    <dataValidation type="list" allowBlank="1" showInputMessage="1" showErrorMessage="1" sqref="A4:A28" xr:uid="{00000000-0002-0000-0100-000001000000}">
      <formula1>"bitte wählen,Freileitung,Kabel,Leistungsschaltfeld,Transformator,Sonstiges"</formula1>
    </dataValidation>
  </dataValidations>
  <pageMargins left="0.51181102362204722" right="0.51181102362204722" top="0.78740157480314965" bottom="0.59055118110236227" header="0.31496062992125984" footer="0.31496062992125984"/>
  <pageSetup paperSize="9" scale="56" orientation="landscape" r:id="rId1"/>
  <headerFooter>
    <oddHeader>&amp;C&amp;"-,Fett"Kosten des physikalischen Pfades</oddHeader>
    <oddFooter xml:space="preserve">&amp;L&amp;F - &amp;A&amp;CSeite &amp;P von &amp;N&amp;R&amp;D </oddFooter>
  </headerFooter>
  <rowBreaks count="1" manualBreakCount="1">
    <brk id="29" max="2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3" tint="0.39997558519241921"/>
    <pageSetUpPr fitToPage="1"/>
  </sheetPr>
  <dimension ref="A1:S52"/>
  <sheetViews>
    <sheetView showGridLines="0" zoomScaleNormal="100" zoomScaleSheetLayoutView="100" zoomScalePageLayoutView="70" workbookViewId="0"/>
  </sheetViews>
  <sheetFormatPr baseColWidth="10" defaultColWidth="11.42578125" defaultRowHeight="15" x14ac:dyDescent="0.25"/>
  <cols>
    <col min="1" max="1" width="19" style="2" customWidth="1"/>
    <col min="2" max="2" width="11" style="2" customWidth="1"/>
    <col min="3" max="3" width="30.7109375" style="2" customWidth="1"/>
    <col min="4" max="4" width="10" style="2" customWidth="1"/>
    <col min="5" max="5" width="16.7109375" style="2" customWidth="1"/>
    <col min="6" max="7" width="13.140625" style="2" customWidth="1"/>
    <col min="8" max="8" width="16.140625" style="2" customWidth="1"/>
    <col min="9" max="9" width="13.42578125" style="2" customWidth="1"/>
    <col min="10" max="10" width="12.28515625" style="2" customWidth="1"/>
    <col min="11" max="11" width="16.28515625" style="2" customWidth="1"/>
    <col min="12" max="12" width="1.42578125" style="2" customWidth="1"/>
    <col min="13" max="13" width="12.42578125" style="2" customWidth="1"/>
    <col min="14" max="14" width="14.140625" style="2" customWidth="1"/>
    <col min="15" max="15" width="11.5703125" style="2" customWidth="1"/>
    <col min="16" max="16" width="10.42578125" style="2" customWidth="1"/>
    <col min="17" max="17" width="1.42578125" style="2" customWidth="1"/>
    <col min="18" max="18" width="13.28515625" style="2" customWidth="1"/>
    <col min="19" max="19" width="3.42578125" style="2" customWidth="1"/>
    <col min="20" max="16384" width="11.42578125" style="58"/>
  </cols>
  <sheetData>
    <row r="1" spans="1:19" ht="12" customHeight="1" x14ac:dyDescent="0.25">
      <c r="A1" s="56"/>
      <c r="B1" s="5"/>
      <c r="C1" s="5"/>
      <c r="D1" s="5"/>
      <c r="E1" s="5"/>
      <c r="F1" s="98"/>
      <c r="G1" s="57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6"/>
    </row>
    <row r="2" spans="1:19" ht="18.75" x14ac:dyDescent="0.25">
      <c r="A2" s="140" t="str">
        <f>IF('§19(2)S2_StromNEV_I'!I15="","",'§19(2)S2_StromNEV_I'!I15)</f>
        <v/>
      </c>
      <c r="B2" s="141"/>
      <c r="C2" s="141"/>
      <c r="D2" s="8"/>
      <c r="E2" s="8"/>
      <c r="F2" s="99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9"/>
    </row>
    <row r="3" spans="1:19" s="61" customFormat="1" ht="90" x14ac:dyDescent="0.25">
      <c r="A3" s="28" t="s">
        <v>12</v>
      </c>
      <c r="B3" s="47" t="s">
        <v>43</v>
      </c>
      <c r="C3" s="47" t="s">
        <v>44</v>
      </c>
      <c r="D3" s="47" t="s">
        <v>14</v>
      </c>
      <c r="E3" s="47" t="s">
        <v>46</v>
      </c>
      <c r="F3" s="100" t="s">
        <v>50</v>
      </c>
      <c r="G3" s="47" t="s">
        <v>71</v>
      </c>
      <c r="H3" s="47" t="s">
        <v>53</v>
      </c>
      <c r="I3" s="47" t="s">
        <v>54</v>
      </c>
      <c r="J3" s="59" t="s">
        <v>55</v>
      </c>
      <c r="K3" s="93" t="s">
        <v>56</v>
      </c>
      <c r="L3" s="46"/>
      <c r="M3" s="47" t="s">
        <v>51</v>
      </c>
      <c r="N3" s="47" t="s">
        <v>67</v>
      </c>
      <c r="O3" s="47" t="s">
        <v>52</v>
      </c>
      <c r="P3" s="93" t="s">
        <v>15</v>
      </c>
      <c r="Q3" s="47"/>
      <c r="R3" s="93" t="s">
        <v>57</v>
      </c>
      <c r="S3" s="60"/>
    </row>
    <row r="4" spans="1:19" ht="30" customHeight="1" x14ac:dyDescent="0.25">
      <c r="A4" s="89" t="s">
        <v>13</v>
      </c>
      <c r="B4" s="86" t="s">
        <v>13</v>
      </c>
      <c r="C4" s="90"/>
      <c r="D4" s="84"/>
      <c r="E4" s="91"/>
      <c r="F4" s="97">
        <f t="shared" ref="F4:F28" si="0">D4*E4</f>
        <v>0</v>
      </c>
      <c r="G4" s="92"/>
      <c r="H4" s="62">
        <f>IF(F4=0,0,((F4/G4)+(F4*'§19(2)S2_StromNEV_I'!$C$44)+((F4*'§19(2)S2_StromNEV_I'!$C$44)*'§19(2)S2_StromNEV_I'!$I$19*0.035)))</f>
        <v>0</v>
      </c>
      <c r="I4" s="91"/>
      <c r="J4" s="91"/>
      <c r="K4" s="62">
        <f t="shared" ref="K4:K28" si="1">H4+I4-J4</f>
        <v>0</v>
      </c>
      <c r="L4" s="8"/>
      <c r="M4" s="88"/>
      <c r="N4" s="63">
        <f t="shared" ref="N4:N28" si="2">M4*0.8</f>
        <v>0</v>
      </c>
      <c r="O4" s="84"/>
      <c r="P4" s="64" t="str">
        <f t="shared" ref="P4:P28" si="3">IF(O4="","",O4/N4)</f>
        <v/>
      </c>
      <c r="Q4" s="65"/>
      <c r="R4" s="62">
        <f t="shared" ref="R4:R28" si="4">IF(P4="",K4,K4*P4)</f>
        <v>0</v>
      </c>
      <c r="S4" s="9"/>
    </row>
    <row r="5" spans="1:19" ht="30" customHeight="1" x14ac:dyDescent="0.25">
      <c r="A5" s="89" t="s">
        <v>13</v>
      </c>
      <c r="B5" s="86" t="s">
        <v>13</v>
      </c>
      <c r="C5" s="90"/>
      <c r="D5" s="84"/>
      <c r="E5" s="91"/>
      <c r="F5" s="97">
        <f t="shared" si="0"/>
        <v>0</v>
      </c>
      <c r="G5" s="92"/>
      <c r="H5" s="62">
        <f>IF(F5=0,0,((F5/G5)+(F5*'§19(2)S2_StromNEV_I'!$C$44)+((F5*'§19(2)S2_StromNEV_I'!$C$44)*'§19(2)S2_StromNEV_I'!$I$19*0.035)))</f>
        <v>0</v>
      </c>
      <c r="I5" s="91"/>
      <c r="J5" s="91"/>
      <c r="K5" s="62">
        <f t="shared" si="1"/>
        <v>0</v>
      </c>
      <c r="L5" s="8"/>
      <c r="M5" s="88"/>
      <c r="N5" s="63">
        <f t="shared" si="2"/>
        <v>0</v>
      </c>
      <c r="O5" s="84"/>
      <c r="P5" s="64" t="str">
        <f t="shared" si="3"/>
        <v/>
      </c>
      <c r="Q5" s="65"/>
      <c r="R5" s="62">
        <f t="shared" si="4"/>
        <v>0</v>
      </c>
      <c r="S5" s="9"/>
    </row>
    <row r="6" spans="1:19" ht="30" customHeight="1" x14ac:dyDescent="0.25">
      <c r="A6" s="89" t="s">
        <v>13</v>
      </c>
      <c r="B6" s="86" t="s">
        <v>13</v>
      </c>
      <c r="C6" s="90"/>
      <c r="D6" s="84"/>
      <c r="E6" s="91"/>
      <c r="F6" s="97">
        <f t="shared" si="0"/>
        <v>0</v>
      </c>
      <c r="G6" s="92"/>
      <c r="H6" s="62">
        <f>IF(F6=0,0,((F6/G6)+(F6*'§19(2)S2_StromNEV_I'!$C$44)+((F6*'§19(2)S2_StromNEV_I'!$C$44)*'§19(2)S2_StromNEV_I'!$I$19*0.035)))</f>
        <v>0</v>
      </c>
      <c r="I6" s="91"/>
      <c r="J6" s="91"/>
      <c r="K6" s="62">
        <f t="shared" si="1"/>
        <v>0</v>
      </c>
      <c r="L6" s="8"/>
      <c r="M6" s="88"/>
      <c r="N6" s="63">
        <f t="shared" si="2"/>
        <v>0</v>
      </c>
      <c r="O6" s="84"/>
      <c r="P6" s="64" t="str">
        <f t="shared" si="3"/>
        <v/>
      </c>
      <c r="Q6" s="65"/>
      <c r="R6" s="62">
        <f t="shared" si="4"/>
        <v>0</v>
      </c>
      <c r="S6" s="9"/>
    </row>
    <row r="7" spans="1:19" ht="30" customHeight="1" x14ac:dyDescent="0.25">
      <c r="A7" s="89" t="s">
        <v>13</v>
      </c>
      <c r="B7" s="86" t="s">
        <v>13</v>
      </c>
      <c r="C7" s="90"/>
      <c r="D7" s="84"/>
      <c r="E7" s="91"/>
      <c r="F7" s="97">
        <f t="shared" si="0"/>
        <v>0</v>
      </c>
      <c r="G7" s="92"/>
      <c r="H7" s="62">
        <f>IF(F7=0,0,((F7/G7)+(F7*'§19(2)S2_StromNEV_I'!$C$44)+((F7*'§19(2)S2_StromNEV_I'!$C$44)*'§19(2)S2_StromNEV_I'!$I$19*0.035)))</f>
        <v>0</v>
      </c>
      <c r="I7" s="91"/>
      <c r="J7" s="91"/>
      <c r="K7" s="62">
        <f t="shared" si="1"/>
        <v>0</v>
      </c>
      <c r="L7" s="8"/>
      <c r="M7" s="88"/>
      <c r="N7" s="63">
        <f t="shared" si="2"/>
        <v>0</v>
      </c>
      <c r="O7" s="84"/>
      <c r="P7" s="64" t="str">
        <f t="shared" si="3"/>
        <v/>
      </c>
      <c r="Q7" s="65"/>
      <c r="R7" s="62">
        <f t="shared" si="4"/>
        <v>0</v>
      </c>
      <c r="S7" s="9"/>
    </row>
    <row r="8" spans="1:19" ht="30" customHeight="1" x14ac:dyDescent="0.25">
      <c r="A8" s="89" t="s">
        <v>13</v>
      </c>
      <c r="B8" s="86" t="s">
        <v>13</v>
      </c>
      <c r="C8" s="90"/>
      <c r="D8" s="84"/>
      <c r="E8" s="91"/>
      <c r="F8" s="97">
        <f t="shared" si="0"/>
        <v>0</v>
      </c>
      <c r="G8" s="92"/>
      <c r="H8" s="62">
        <f>IF(F8=0,0,((F8/G8)+(F8*'§19(2)S2_StromNEV_I'!$C$44)+((F8*'§19(2)S2_StromNEV_I'!$C$44)*'§19(2)S2_StromNEV_I'!$I$19*0.035)))</f>
        <v>0</v>
      </c>
      <c r="I8" s="91"/>
      <c r="J8" s="91"/>
      <c r="K8" s="62">
        <f t="shared" si="1"/>
        <v>0</v>
      </c>
      <c r="L8" s="8"/>
      <c r="M8" s="88"/>
      <c r="N8" s="63">
        <f t="shared" si="2"/>
        <v>0</v>
      </c>
      <c r="O8" s="84"/>
      <c r="P8" s="64" t="str">
        <f t="shared" si="3"/>
        <v/>
      </c>
      <c r="Q8" s="65"/>
      <c r="R8" s="62">
        <f t="shared" si="4"/>
        <v>0</v>
      </c>
      <c r="S8" s="9"/>
    </row>
    <row r="9" spans="1:19" ht="30" customHeight="1" x14ac:dyDescent="0.25">
      <c r="A9" s="89" t="s">
        <v>13</v>
      </c>
      <c r="B9" s="86" t="s">
        <v>13</v>
      </c>
      <c r="C9" s="90"/>
      <c r="D9" s="84"/>
      <c r="E9" s="91"/>
      <c r="F9" s="97">
        <f t="shared" si="0"/>
        <v>0</v>
      </c>
      <c r="G9" s="92"/>
      <c r="H9" s="62">
        <f>IF(F9=0,0,((F9/G9)+(F9*'§19(2)S2_StromNEV_I'!$C$44)+((F9*'§19(2)S2_StromNEV_I'!$C$44)*'§19(2)S2_StromNEV_I'!$I$19*0.035)))</f>
        <v>0</v>
      </c>
      <c r="I9" s="91"/>
      <c r="J9" s="91"/>
      <c r="K9" s="62">
        <f t="shared" si="1"/>
        <v>0</v>
      </c>
      <c r="L9" s="8"/>
      <c r="M9" s="88"/>
      <c r="N9" s="63">
        <f t="shared" si="2"/>
        <v>0</v>
      </c>
      <c r="O9" s="84"/>
      <c r="P9" s="64" t="str">
        <f t="shared" si="3"/>
        <v/>
      </c>
      <c r="Q9" s="65"/>
      <c r="R9" s="62">
        <f t="shared" si="4"/>
        <v>0</v>
      </c>
      <c r="S9" s="9"/>
    </row>
    <row r="10" spans="1:19" ht="30" customHeight="1" x14ac:dyDescent="0.25">
      <c r="A10" s="89" t="s">
        <v>13</v>
      </c>
      <c r="B10" s="86" t="s">
        <v>13</v>
      </c>
      <c r="C10" s="90"/>
      <c r="D10" s="84"/>
      <c r="E10" s="91"/>
      <c r="F10" s="97">
        <f t="shared" si="0"/>
        <v>0</v>
      </c>
      <c r="G10" s="92"/>
      <c r="H10" s="62">
        <f>IF(F10=0,0,((F10/G10)+(F10*'§19(2)S2_StromNEV_I'!$C$44)+((F10*'§19(2)S2_StromNEV_I'!$C$44)*'§19(2)S2_StromNEV_I'!$I$19*0.035)))</f>
        <v>0</v>
      </c>
      <c r="I10" s="91"/>
      <c r="J10" s="91"/>
      <c r="K10" s="62">
        <f t="shared" si="1"/>
        <v>0</v>
      </c>
      <c r="L10" s="8"/>
      <c r="M10" s="88"/>
      <c r="N10" s="63">
        <f t="shared" si="2"/>
        <v>0</v>
      </c>
      <c r="O10" s="84"/>
      <c r="P10" s="64" t="str">
        <f t="shared" si="3"/>
        <v/>
      </c>
      <c r="Q10" s="65"/>
      <c r="R10" s="62">
        <f t="shared" si="4"/>
        <v>0</v>
      </c>
      <c r="S10" s="9"/>
    </row>
    <row r="11" spans="1:19" ht="30" customHeight="1" x14ac:dyDescent="0.25">
      <c r="A11" s="89" t="s">
        <v>13</v>
      </c>
      <c r="B11" s="86" t="s">
        <v>13</v>
      </c>
      <c r="C11" s="90"/>
      <c r="D11" s="84"/>
      <c r="E11" s="91"/>
      <c r="F11" s="97">
        <f t="shared" si="0"/>
        <v>0</v>
      </c>
      <c r="G11" s="92"/>
      <c r="H11" s="62">
        <f>IF(F11=0,0,((F11/G11)+(F11*'§19(2)S2_StromNEV_I'!$C$44)+((F11*'§19(2)S2_StromNEV_I'!$C$44)*'§19(2)S2_StromNEV_I'!$I$19*0.035)))</f>
        <v>0</v>
      </c>
      <c r="I11" s="91"/>
      <c r="J11" s="91"/>
      <c r="K11" s="62">
        <f t="shared" si="1"/>
        <v>0</v>
      </c>
      <c r="L11" s="8"/>
      <c r="M11" s="88"/>
      <c r="N11" s="63">
        <f t="shared" si="2"/>
        <v>0</v>
      </c>
      <c r="O11" s="84"/>
      <c r="P11" s="64" t="str">
        <f t="shared" si="3"/>
        <v/>
      </c>
      <c r="Q11" s="65"/>
      <c r="R11" s="62">
        <f t="shared" si="4"/>
        <v>0</v>
      </c>
      <c r="S11" s="9"/>
    </row>
    <row r="12" spans="1:19" ht="30" customHeight="1" x14ac:dyDescent="0.25">
      <c r="A12" s="89" t="s">
        <v>13</v>
      </c>
      <c r="B12" s="86" t="s">
        <v>13</v>
      </c>
      <c r="C12" s="90"/>
      <c r="D12" s="84"/>
      <c r="E12" s="91"/>
      <c r="F12" s="97">
        <f t="shared" si="0"/>
        <v>0</v>
      </c>
      <c r="G12" s="92"/>
      <c r="H12" s="62">
        <f>IF(F12=0,0,((F12/G12)+(F12*'§19(2)S2_StromNEV_I'!$C$44)+((F12*'§19(2)S2_StromNEV_I'!$C$44)*'§19(2)S2_StromNEV_I'!$I$19*0.035)))</f>
        <v>0</v>
      </c>
      <c r="I12" s="91"/>
      <c r="J12" s="91"/>
      <c r="K12" s="62">
        <f t="shared" si="1"/>
        <v>0</v>
      </c>
      <c r="L12" s="8"/>
      <c r="M12" s="88"/>
      <c r="N12" s="63">
        <f t="shared" si="2"/>
        <v>0</v>
      </c>
      <c r="O12" s="84"/>
      <c r="P12" s="64" t="str">
        <f t="shared" si="3"/>
        <v/>
      </c>
      <c r="Q12" s="65"/>
      <c r="R12" s="62">
        <f t="shared" si="4"/>
        <v>0</v>
      </c>
      <c r="S12" s="9"/>
    </row>
    <row r="13" spans="1:19" ht="30" customHeight="1" x14ac:dyDescent="0.25">
      <c r="A13" s="89" t="s">
        <v>13</v>
      </c>
      <c r="B13" s="86" t="s">
        <v>13</v>
      </c>
      <c r="C13" s="90"/>
      <c r="D13" s="84"/>
      <c r="E13" s="91"/>
      <c r="F13" s="97">
        <f t="shared" si="0"/>
        <v>0</v>
      </c>
      <c r="G13" s="92"/>
      <c r="H13" s="62">
        <f>IF(F13=0,0,((F13/G13)+(F13*'§19(2)S2_StromNEV_I'!$C$44)+((F13*'§19(2)S2_StromNEV_I'!$C$44)*'§19(2)S2_StromNEV_I'!$I$19*0.035)))</f>
        <v>0</v>
      </c>
      <c r="I13" s="91"/>
      <c r="J13" s="91"/>
      <c r="K13" s="62">
        <f t="shared" si="1"/>
        <v>0</v>
      </c>
      <c r="L13" s="8"/>
      <c r="M13" s="88"/>
      <c r="N13" s="63">
        <f t="shared" si="2"/>
        <v>0</v>
      </c>
      <c r="O13" s="84"/>
      <c r="P13" s="64" t="str">
        <f t="shared" si="3"/>
        <v/>
      </c>
      <c r="Q13" s="65"/>
      <c r="R13" s="62">
        <f t="shared" si="4"/>
        <v>0</v>
      </c>
      <c r="S13" s="9"/>
    </row>
    <row r="14" spans="1:19" ht="30" customHeight="1" x14ac:dyDescent="0.25">
      <c r="A14" s="89" t="s">
        <v>13</v>
      </c>
      <c r="B14" s="86" t="s">
        <v>13</v>
      </c>
      <c r="C14" s="90"/>
      <c r="D14" s="84"/>
      <c r="E14" s="91"/>
      <c r="F14" s="97">
        <f t="shared" si="0"/>
        <v>0</v>
      </c>
      <c r="G14" s="92"/>
      <c r="H14" s="62">
        <f>IF(F14=0,0,((F14/G14)+(F14*'§19(2)S2_StromNEV_I'!$C$44)+((F14*'§19(2)S2_StromNEV_I'!$C$44)*'§19(2)S2_StromNEV_I'!$I$19*0.035)))</f>
        <v>0</v>
      </c>
      <c r="I14" s="91"/>
      <c r="J14" s="91"/>
      <c r="K14" s="62">
        <f t="shared" si="1"/>
        <v>0</v>
      </c>
      <c r="L14" s="8"/>
      <c r="M14" s="88"/>
      <c r="N14" s="63">
        <f t="shared" si="2"/>
        <v>0</v>
      </c>
      <c r="O14" s="84"/>
      <c r="P14" s="64" t="str">
        <f t="shared" si="3"/>
        <v/>
      </c>
      <c r="Q14" s="65"/>
      <c r="R14" s="62">
        <f t="shared" si="4"/>
        <v>0</v>
      </c>
      <c r="S14" s="9"/>
    </row>
    <row r="15" spans="1:19" ht="30" customHeight="1" x14ac:dyDescent="0.25">
      <c r="A15" s="89" t="s">
        <v>13</v>
      </c>
      <c r="B15" s="86" t="s">
        <v>13</v>
      </c>
      <c r="C15" s="90"/>
      <c r="D15" s="84"/>
      <c r="E15" s="91"/>
      <c r="F15" s="97">
        <f t="shared" si="0"/>
        <v>0</v>
      </c>
      <c r="G15" s="92"/>
      <c r="H15" s="62">
        <f>IF(F15=0,0,((F15/G15)+(F15*'§19(2)S2_StromNEV_I'!$C$44)+((F15*'§19(2)S2_StromNEV_I'!$C$44)*'§19(2)S2_StromNEV_I'!$I$19*0.035)))</f>
        <v>0</v>
      </c>
      <c r="I15" s="91"/>
      <c r="J15" s="91"/>
      <c r="K15" s="62">
        <f t="shared" si="1"/>
        <v>0</v>
      </c>
      <c r="L15" s="8"/>
      <c r="M15" s="88"/>
      <c r="N15" s="63">
        <f t="shared" si="2"/>
        <v>0</v>
      </c>
      <c r="O15" s="84"/>
      <c r="P15" s="64" t="str">
        <f t="shared" si="3"/>
        <v/>
      </c>
      <c r="Q15" s="65"/>
      <c r="R15" s="62">
        <f t="shared" si="4"/>
        <v>0</v>
      </c>
      <c r="S15" s="9"/>
    </row>
    <row r="16" spans="1:19" ht="30" customHeight="1" x14ac:dyDescent="0.25">
      <c r="A16" s="89" t="s">
        <v>13</v>
      </c>
      <c r="B16" s="86" t="s">
        <v>13</v>
      </c>
      <c r="C16" s="90"/>
      <c r="D16" s="84"/>
      <c r="E16" s="91"/>
      <c r="F16" s="97">
        <f t="shared" si="0"/>
        <v>0</v>
      </c>
      <c r="G16" s="92"/>
      <c r="H16" s="62">
        <f>IF(F16=0,0,((F16/G16)+(F16*'§19(2)S2_StromNEV_I'!$C$44)+((F16*'§19(2)S2_StromNEV_I'!$C$44)*'§19(2)S2_StromNEV_I'!$I$19*0.035)))</f>
        <v>0</v>
      </c>
      <c r="I16" s="91"/>
      <c r="J16" s="91"/>
      <c r="K16" s="62">
        <f t="shared" si="1"/>
        <v>0</v>
      </c>
      <c r="L16" s="8"/>
      <c r="M16" s="88"/>
      <c r="N16" s="63">
        <f t="shared" si="2"/>
        <v>0</v>
      </c>
      <c r="O16" s="84"/>
      <c r="P16" s="64" t="str">
        <f t="shared" si="3"/>
        <v/>
      </c>
      <c r="Q16" s="65"/>
      <c r="R16" s="62">
        <f t="shared" si="4"/>
        <v>0</v>
      </c>
      <c r="S16" s="9"/>
    </row>
    <row r="17" spans="1:19" ht="30" customHeight="1" x14ac:dyDescent="0.25">
      <c r="A17" s="89" t="s">
        <v>13</v>
      </c>
      <c r="B17" s="86" t="s">
        <v>13</v>
      </c>
      <c r="C17" s="90"/>
      <c r="D17" s="84"/>
      <c r="E17" s="91"/>
      <c r="F17" s="97">
        <f t="shared" si="0"/>
        <v>0</v>
      </c>
      <c r="G17" s="92"/>
      <c r="H17" s="62">
        <f>IF(F17=0,0,((F17/G17)+(F17*'§19(2)S2_StromNEV_I'!$C$44)+((F17*'§19(2)S2_StromNEV_I'!$C$44)*'§19(2)S2_StromNEV_I'!$I$19*0.035)))</f>
        <v>0</v>
      </c>
      <c r="I17" s="91"/>
      <c r="J17" s="91"/>
      <c r="K17" s="62">
        <f t="shared" si="1"/>
        <v>0</v>
      </c>
      <c r="L17" s="8"/>
      <c r="M17" s="88"/>
      <c r="N17" s="63">
        <f t="shared" si="2"/>
        <v>0</v>
      </c>
      <c r="O17" s="84"/>
      <c r="P17" s="64" t="str">
        <f t="shared" si="3"/>
        <v/>
      </c>
      <c r="Q17" s="65"/>
      <c r="R17" s="62">
        <f t="shared" si="4"/>
        <v>0</v>
      </c>
      <c r="S17" s="9"/>
    </row>
    <row r="18" spans="1:19" ht="30" customHeight="1" x14ac:dyDescent="0.25">
      <c r="A18" s="89" t="s">
        <v>13</v>
      </c>
      <c r="B18" s="86" t="s">
        <v>13</v>
      </c>
      <c r="C18" s="90"/>
      <c r="D18" s="84"/>
      <c r="E18" s="91"/>
      <c r="F18" s="97">
        <f t="shared" si="0"/>
        <v>0</v>
      </c>
      <c r="G18" s="92"/>
      <c r="H18" s="62">
        <f>IF(F18=0,0,((F18/G18)+(F18*'§19(2)S2_StromNEV_I'!$C$44)+((F18*'§19(2)S2_StromNEV_I'!$C$44)*'§19(2)S2_StromNEV_I'!$I$19*0.035)))</f>
        <v>0</v>
      </c>
      <c r="I18" s="91"/>
      <c r="J18" s="91"/>
      <c r="K18" s="62">
        <f t="shared" si="1"/>
        <v>0</v>
      </c>
      <c r="L18" s="8"/>
      <c r="M18" s="88"/>
      <c r="N18" s="63">
        <f t="shared" si="2"/>
        <v>0</v>
      </c>
      <c r="O18" s="84"/>
      <c r="P18" s="64" t="str">
        <f t="shared" si="3"/>
        <v/>
      </c>
      <c r="Q18" s="65"/>
      <c r="R18" s="62">
        <f t="shared" si="4"/>
        <v>0</v>
      </c>
      <c r="S18" s="9"/>
    </row>
    <row r="19" spans="1:19" ht="30" customHeight="1" x14ac:dyDescent="0.25">
      <c r="A19" s="89" t="s">
        <v>13</v>
      </c>
      <c r="B19" s="86" t="s">
        <v>13</v>
      </c>
      <c r="C19" s="90"/>
      <c r="D19" s="84"/>
      <c r="E19" s="91"/>
      <c r="F19" s="97">
        <f t="shared" si="0"/>
        <v>0</v>
      </c>
      <c r="G19" s="92"/>
      <c r="H19" s="62">
        <f>IF(F19=0,0,((F19/G19)+(F19*'§19(2)S2_StromNEV_I'!$C$44)+((F19*'§19(2)S2_StromNEV_I'!$C$44)*'§19(2)S2_StromNEV_I'!$I$19*0.035)))</f>
        <v>0</v>
      </c>
      <c r="I19" s="91"/>
      <c r="J19" s="91"/>
      <c r="K19" s="62">
        <f t="shared" si="1"/>
        <v>0</v>
      </c>
      <c r="L19" s="8"/>
      <c r="M19" s="88"/>
      <c r="N19" s="63">
        <f t="shared" si="2"/>
        <v>0</v>
      </c>
      <c r="O19" s="84"/>
      <c r="P19" s="64" t="str">
        <f t="shared" si="3"/>
        <v/>
      </c>
      <c r="Q19" s="65"/>
      <c r="R19" s="62">
        <f t="shared" si="4"/>
        <v>0</v>
      </c>
      <c r="S19" s="9"/>
    </row>
    <row r="20" spans="1:19" ht="30" customHeight="1" x14ac:dyDescent="0.25">
      <c r="A20" s="89" t="s">
        <v>13</v>
      </c>
      <c r="B20" s="86" t="s">
        <v>13</v>
      </c>
      <c r="C20" s="90"/>
      <c r="D20" s="84"/>
      <c r="E20" s="91"/>
      <c r="F20" s="97">
        <f t="shared" si="0"/>
        <v>0</v>
      </c>
      <c r="G20" s="92"/>
      <c r="H20" s="62">
        <f>IF(F20=0,0,((F20/G20)+(F20*'§19(2)S2_StromNEV_I'!$C$44)+((F20*'§19(2)S2_StromNEV_I'!$C$44)*'§19(2)S2_StromNEV_I'!$I$19*0.035)))</f>
        <v>0</v>
      </c>
      <c r="I20" s="91"/>
      <c r="J20" s="91"/>
      <c r="K20" s="62">
        <f t="shared" si="1"/>
        <v>0</v>
      </c>
      <c r="L20" s="8"/>
      <c r="M20" s="88"/>
      <c r="N20" s="63">
        <f t="shared" si="2"/>
        <v>0</v>
      </c>
      <c r="O20" s="84"/>
      <c r="P20" s="64" t="str">
        <f t="shared" si="3"/>
        <v/>
      </c>
      <c r="Q20" s="65"/>
      <c r="R20" s="62">
        <f t="shared" si="4"/>
        <v>0</v>
      </c>
      <c r="S20" s="9"/>
    </row>
    <row r="21" spans="1:19" ht="30" customHeight="1" x14ac:dyDescent="0.25">
      <c r="A21" s="89" t="s">
        <v>13</v>
      </c>
      <c r="B21" s="86" t="s">
        <v>13</v>
      </c>
      <c r="C21" s="90"/>
      <c r="D21" s="84"/>
      <c r="E21" s="91"/>
      <c r="F21" s="97">
        <f t="shared" si="0"/>
        <v>0</v>
      </c>
      <c r="G21" s="92"/>
      <c r="H21" s="62">
        <f>IF(F21=0,0,((F21/G21)+(F21*'§19(2)S2_StromNEV_I'!$C$44)+((F21*'§19(2)S2_StromNEV_I'!$C$44)*'§19(2)S2_StromNEV_I'!$I$19*0.035)))</f>
        <v>0</v>
      </c>
      <c r="I21" s="91"/>
      <c r="J21" s="91"/>
      <c r="K21" s="62">
        <f t="shared" si="1"/>
        <v>0</v>
      </c>
      <c r="L21" s="8"/>
      <c r="M21" s="88"/>
      <c r="N21" s="63">
        <f t="shared" si="2"/>
        <v>0</v>
      </c>
      <c r="O21" s="84"/>
      <c r="P21" s="64" t="str">
        <f t="shared" si="3"/>
        <v/>
      </c>
      <c r="Q21" s="65"/>
      <c r="R21" s="62">
        <f t="shared" si="4"/>
        <v>0</v>
      </c>
      <c r="S21" s="9"/>
    </row>
    <row r="22" spans="1:19" ht="30" customHeight="1" x14ac:dyDescent="0.25">
      <c r="A22" s="89" t="s">
        <v>13</v>
      </c>
      <c r="B22" s="86" t="s">
        <v>13</v>
      </c>
      <c r="C22" s="90"/>
      <c r="D22" s="84"/>
      <c r="E22" s="91"/>
      <c r="F22" s="97">
        <f t="shared" si="0"/>
        <v>0</v>
      </c>
      <c r="G22" s="92"/>
      <c r="H22" s="62">
        <f>IF(F22=0,0,((F22/G22)+(F22*'§19(2)S2_StromNEV_I'!$C$44)+((F22*'§19(2)S2_StromNEV_I'!$C$44)*'§19(2)S2_StromNEV_I'!$I$19*0.035)))</f>
        <v>0</v>
      </c>
      <c r="I22" s="91"/>
      <c r="J22" s="91"/>
      <c r="K22" s="62">
        <f t="shared" si="1"/>
        <v>0</v>
      </c>
      <c r="L22" s="8"/>
      <c r="M22" s="88"/>
      <c r="N22" s="63">
        <f t="shared" si="2"/>
        <v>0</v>
      </c>
      <c r="O22" s="84"/>
      <c r="P22" s="64" t="str">
        <f t="shared" si="3"/>
        <v/>
      </c>
      <c r="Q22" s="65"/>
      <c r="R22" s="62">
        <f t="shared" si="4"/>
        <v>0</v>
      </c>
      <c r="S22" s="9"/>
    </row>
    <row r="23" spans="1:19" ht="30" customHeight="1" x14ac:dyDescent="0.25">
      <c r="A23" s="89" t="s">
        <v>13</v>
      </c>
      <c r="B23" s="86" t="s">
        <v>13</v>
      </c>
      <c r="C23" s="90"/>
      <c r="D23" s="84"/>
      <c r="E23" s="91"/>
      <c r="F23" s="97">
        <f t="shared" si="0"/>
        <v>0</v>
      </c>
      <c r="G23" s="92"/>
      <c r="H23" s="62">
        <f>IF(F23=0,0,((F23/G23)+(F23*'§19(2)S2_StromNEV_I'!$C$44)+((F23*'§19(2)S2_StromNEV_I'!$C$44)*'§19(2)S2_StromNEV_I'!$I$19*0.035)))</f>
        <v>0</v>
      </c>
      <c r="I23" s="91"/>
      <c r="J23" s="91"/>
      <c r="K23" s="62">
        <f t="shared" si="1"/>
        <v>0</v>
      </c>
      <c r="L23" s="8"/>
      <c r="M23" s="88"/>
      <c r="N23" s="63">
        <f t="shared" si="2"/>
        <v>0</v>
      </c>
      <c r="O23" s="84"/>
      <c r="P23" s="64" t="str">
        <f t="shared" si="3"/>
        <v/>
      </c>
      <c r="Q23" s="65"/>
      <c r="R23" s="62">
        <f t="shared" si="4"/>
        <v>0</v>
      </c>
      <c r="S23" s="9"/>
    </row>
    <row r="24" spans="1:19" ht="30" customHeight="1" x14ac:dyDescent="0.25">
      <c r="A24" s="89" t="s">
        <v>13</v>
      </c>
      <c r="B24" s="86" t="s">
        <v>13</v>
      </c>
      <c r="C24" s="90"/>
      <c r="D24" s="84"/>
      <c r="E24" s="91"/>
      <c r="F24" s="97">
        <f t="shared" si="0"/>
        <v>0</v>
      </c>
      <c r="G24" s="92"/>
      <c r="H24" s="62">
        <f>IF(F24=0,0,((F24/G24)+(F24*'§19(2)S2_StromNEV_I'!$C$44)+((F24*'§19(2)S2_StromNEV_I'!$C$44)*'§19(2)S2_StromNEV_I'!$I$19*0.035)))</f>
        <v>0</v>
      </c>
      <c r="I24" s="91"/>
      <c r="J24" s="91"/>
      <c r="K24" s="62">
        <f t="shared" si="1"/>
        <v>0</v>
      </c>
      <c r="L24" s="8"/>
      <c r="M24" s="88"/>
      <c r="N24" s="63">
        <f t="shared" si="2"/>
        <v>0</v>
      </c>
      <c r="O24" s="84"/>
      <c r="P24" s="64" t="str">
        <f t="shared" si="3"/>
        <v/>
      </c>
      <c r="Q24" s="65"/>
      <c r="R24" s="62">
        <f t="shared" si="4"/>
        <v>0</v>
      </c>
      <c r="S24" s="9"/>
    </row>
    <row r="25" spans="1:19" ht="30" customHeight="1" x14ac:dyDescent="0.25">
      <c r="A25" s="89" t="s">
        <v>13</v>
      </c>
      <c r="B25" s="86" t="s">
        <v>13</v>
      </c>
      <c r="C25" s="90"/>
      <c r="D25" s="84"/>
      <c r="E25" s="91"/>
      <c r="F25" s="97">
        <f t="shared" si="0"/>
        <v>0</v>
      </c>
      <c r="G25" s="92"/>
      <c r="H25" s="62">
        <f>IF(F25=0,0,((F25/G25)+(F25*'§19(2)S2_StromNEV_I'!$C$44)+((F25*'§19(2)S2_StromNEV_I'!$C$44)*'§19(2)S2_StromNEV_I'!$I$19*0.035)))</f>
        <v>0</v>
      </c>
      <c r="I25" s="91"/>
      <c r="J25" s="91"/>
      <c r="K25" s="62">
        <f t="shared" si="1"/>
        <v>0</v>
      </c>
      <c r="L25" s="8"/>
      <c r="M25" s="88"/>
      <c r="N25" s="63">
        <f t="shared" si="2"/>
        <v>0</v>
      </c>
      <c r="O25" s="84"/>
      <c r="P25" s="64" t="str">
        <f t="shared" si="3"/>
        <v/>
      </c>
      <c r="Q25" s="65"/>
      <c r="R25" s="62">
        <f t="shared" si="4"/>
        <v>0</v>
      </c>
      <c r="S25" s="9"/>
    </row>
    <row r="26" spans="1:19" ht="30" customHeight="1" x14ac:dyDescent="0.25">
      <c r="A26" s="89" t="s">
        <v>13</v>
      </c>
      <c r="B26" s="86" t="s">
        <v>13</v>
      </c>
      <c r="C26" s="90"/>
      <c r="D26" s="84"/>
      <c r="E26" s="91"/>
      <c r="F26" s="97">
        <f t="shared" si="0"/>
        <v>0</v>
      </c>
      <c r="G26" s="92"/>
      <c r="H26" s="62">
        <f>IF(F26=0,0,((F26/G26)+(F26*'§19(2)S2_StromNEV_I'!$C$44)+((F26*'§19(2)S2_StromNEV_I'!$C$44)*'§19(2)S2_StromNEV_I'!$I$19*0.035)))</f>
        <v>0</v>
      </c>
      <c r="I26" s="91"/>
      <c r="J26" s="91"/>
      <c r="K26" s="62">
        <f t="shared" si="1"/>
        <v>0</v>
      </c>
      <c r="L26" s="8"/>
      <c r="M26" s="88"/>
      <c r="N26" s="63">
        <f t="shared" si="2"/>
        <v>0</v>
      </c>
      <c r="O26" s="84"/>
      <c r="P26" s="64" t="str">
        <f t="shared" si="3"/>
        <v/>
      </c>
      <c r="Q26" s="65"/>
      <c r="R26" s="62">
        <f t="shared" si="4"/>
        <v>0</v>
      </c>
      <c r="S26" s="9"/>
    </row>
    <row r="27" spans="1:19" ht="30" customHeight="1" x14ac:dyDescent="0.25">
      <c r="A27" s="89" t="s">
        <v>13</v>
      </c>
      <c r="B27" s="86" t="s">
        <v>13</v>
      </c>
      <c r="C27" s="90"/>
      <c r="D27" s="84"/>
      <c r="E27" s="91"/>
      <c r="F27" s="97">
        <f t="shared" si="0"/>
        <v>0</v>
      </c>
      <c r="G27" s="92"/>
      <c r="H27" s="62">
        <f>IF(F27=0,0,((F27/G27)+(F27*'§19(2)S2_StromNEV_I'!$C$44)+((F27*'§19(2)S2_StromNEV_I'!$C$44)*'§19(2)S2_StromNEV_I'!$I$19*0.035)))</f>
        <v>0</v>
      </c>
      <c r="I27" s="91"/>
      <c r="J27" s="91"/>
      <c r="K27" s="62">
        <f t="shared" si="1"/>
        <v>0</v>
      </c>
      <c r="L27" s="8"/>
      <c r="M27" s="88"/>
      <c r="N27" s="63">
        <f t="shared" si="2"/>
        <v>0</v>
      </c>
      <c r="O27" s="84"/>
      <c r="P27" s="64" t="str">
        <f t="shared" si="3"/>
        <v/>
      </c>
      <c r="Q27" s="65"/>
      <c r="R27" s="62">
        <f t="shared" si="4"/>
        <v>0</v>
      </c>
      <c r="S27" s="9"/>
    </row>
    <row r="28" spans="1:19" ht="30" customHeight="1" x14ac:dyDescent="0.25">
      <c r="A28" s="89" t="s">
        <v>13</v>
      </c>
      <c r="B28" s="86" t="s">
        <v>13</v>
      </c>
      <c r="C28" s="90"/>
      <c r="D28" s="84"/>
      <c r="E28" s="91"/>
      <c r="F28" s="97">
        <f t="shared" si="0"/>
        <v>0</v>
      </c>
      <c r="G28" s="92"/>
      <c r="H28" s="62">
        <f>IF(F28=0,0,((F28/G28)+(F28*'§19(2)S2_StromNEV_I'!$C$44)+((F28*'§19(2)S2_StromNEV_I'!$C$44)*'§19(2)S2_StromNEV_I'!$I$19*0.035)))</f>
        <v>0</v>
      </c>
      <c r="I28" s="91"/>
      <c r="J28" s="91"/>
      <c r="K28" s="62">
        <f t="shared" si="1"/>
        <v>0</v>
      </c>
      <c r="L28" s="8"/>
      <c r="M28" s="88"/>
      <c r="N28" s="63">
        <f t="shared" si="2"/>
        <v>0</v>
      </c>
      <c r="O28" s="84"/>
      <c r="P28" s="64" t="str">
        <f t="shared" si="3"/>
        <v/>
      </c>
      <c r="Q28" s="65"/>
      <c r="R28" s="62">
        <f t="shared" si="4"/>
        <v>0</v>
      </c>
      <c r="S28" s="9"/>
    </row>
    <row r="29" spans="1:19" s="72" customFormat="1" ht="18.75" customHeight="1" thickBot="1" x14ac:dyDescent="0.3">
      <c r="A29" s="66"/>
      <c r="B29" s="67"/>
      <c r="C29" s="21"/>
      <c r="D29" s="68"/>
      <c r="E29" s="69"/>
      <c r="F29" s="101"/>
      <c r="G29" s="70"/>
      <c r="H29" s="69"/>
      <c r="I29" s="69"/>
      <c r="J29" s="69"/>
      <c r="K29" s="69"/>
      <c r="L29" s="21"/>
      <c r="M29" s="71"/>
      <c r="N29" s="68"/>
      <c r="O29" s="68"/>
      <c r="P29" s="70"/>
      <c r="Q29" s="70"/>
      <c r="R29" s="69"/>
      <c r="S29" s="44"/>
    </row>
    <row r="30" spans="1:19" s="72" customFormat="1" x14ac:dyDescent="0.25"/>
    <row r="31" spans="1:19" s="73" customFormat="1" x14ac:dyDescent="0.25"/>
    <row r="32" spans="1:19" s="61" customFormat="1" x14ac:dyDescent="0.25"/>
    <row r="33" ht="30" customHeight="1" x14ac:dyDescent="0.25"/>
    <row r="34" ht="30" customHeight="1" x14ac:dyDescent="0.25"/>
    <row r="35" ht="30" customHeight="1" x14ac:dyDescent="0.25"/>
    <row r="36" ht="30" customHeight="1" x14ac:dyDescent="0.25"/>
    <row r="37" ht="30" customHeight="1" x14ac:dyDescent="0.25"/>
    <row r="38" s="2" customFormat="1" ht="30" customHeight="1" x14ac:dyDescent="0.25"/>
    <row r="39" s="2" customFormat="1" ht="30" customHeight="1" x14ac:dyDescent="0.25"/>
    <row r="40" s="2" customFormat="1" ht="30" customHeight="1" x14ac:dyDescent="0.25"/>
    <row r="41" s="2" customFormat="1" ht="30" customHeight="1" x14ac:dyDescent="0.25"/>
    <row r="42" s="2" customFormat="1" ht="30" customHeight="1" x14ac:dyDescent="0.25"/>
    <row r="43" s="2" customFormat="1" ht="30" customHeight="1" x14ac:dyDescent="0.25"/>
    <row r="44" s="2" customFormat="1" ht="30" customHeight="1" x14ac:dyDescent="0.25"/>
    <row r="45" s="2" customFormat="1" ht="30" customHeight="1" x14ac:dyDescent="0.25"/>
    <row r="46" s="2" customFormat="1" ht="30" customHeight="1" x14ac:dyDescent="0.25"/>
    <row r="47" s="2" customFormat="1" ht="30" customHeight="1" x14ac:dyDescent="0.25"/>
    <row r="48" s="2" customFormat="1" ht="30" customHeight="1" x14ac:dyDescent="0.25"/>
    <row r="49" s="2" customFormat="1" ht="30" customHeight="1" x14ac:dyDescent="0.25"/>
    <row r="50" s="2" customFormat="1" ht="30" customHeight="1" x14ac:dyDescent="0.25"/>
    <row r="51" s="2" customFormat="1" ht="30" customHeight="1" x14ac:dyDescent="0.25"/>
    <row r="52" s="2" customFormat="1" ht="30" customHeight="1" x14ac:dyDescent="0.25"/>
  </sheetData>
  <sheetProtection password="A793" sheet="1" objects="1" scenarios="1" formatColumns="0" formatRows="0"/>
  <mergeCells count="1">
    <mergeCell ref="A2:C2"/>
  </mergeCells>
  <dataValidations count="2">
    <dataValidation type="list" allowBlank="1" showInputMessage="1" showErrorMessage="1" sqref="A4:A28" xr:uid="{00000000-0002-0000-0200-000000000000}">
      <formula1>"bitte wählen,Freileitung,Kabel,Leistungsschaltfeld,Transformator,Sonstiges"</formula1>
    </dataValidation>
    <dataValidation type="list" allowBlank="1" showInputMessage="1" showErrorMessage="1" sqref="B4:B28" xr:uid="{00000000-0002-0000-0200-000001000000}">
      <formula1>"bitte wählen,HöS,HöS/HS,HS,HS/MS,MS,MS/NS,NS"</formula1>
    </dataValidation>
  </dataValidations>
  <pageMargins left="0.51181102362204722" right="0.51181102362204722" top="0.78740157480314965" bottom="0.59055118110236227" header="0.31496062992125984" footer="0.31496062992125984"/>
  <pageSetup paperSize="9" scale="56" orientation="landscape" r:id="rId1"/>
  <headerFooter>
    <oddHeader>&amp;C&amp;"-,Fett"Kosten des physikalischen Pfades</oddHeader>
    <oddFooter xml:space="preserve">&amp;L&amp;F - &amp;A&amp;CSeite &amp;P von &amp;N&amp;R&amp;D </oddFooter>
  </headerFooter>
  <rowBreaks count="1" manualBreakCount="1">
    <brk id="29" max="2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39997558519241921"/>
    <pageSetUpPr fitToPage="1"/>
  </sheetPr>
  <dimension ref="A1:S52"/>
  <sheetViews>
    <sheetView showGridLines="0" zoomScaleNormal="100" zoomScaleSheetLayoutView="100" zoomScalePageLayoutView="70" workbookViewId="0"/>
  </sheetViews>
  <sheetFormatPr baseColWidth="10" defaultColWidth="11.42578125" defaultRowHeight="15" x14ac:dyDescent="0.25"/>
  <cols>
    <col min="1" max="1" width="19" style="2" customWidth="1"/>
    <col min="2" max="2" width="11" style="2" customWidth="1"/>
    <col min="3" max="3" width="30.7109375" style="2" customWidth="1"/>
    <col min="4" max="4" width="10" style="2" customWidth="1"/>
    <col min="5" max="5" width="16.7109375" style="2" customWidth="1"/>
    <col min="6" max="7" width="13.140625" style="2" customWidth="1"/>
    <col min="8" max="8" width="16.140625" style="2" customWidth="1"/>
    <col min="9" max="9" width="13.42578125" style="2" customWidth="1"/>
    <col min="10" max="10" width="12.28515625" style="2" customWidth="1"/>
    <col min="11" max="11" width="16.28515625" style="2" customWidth="1"/>
    <col min="12" max="12" width="1.42578125" style="2" customWidth="1"/>
    <col min="13" max="13" width="12.42578125" style="2" customWidth="1"/>
    <col min="14" max="14" width="14.140625" style="2" customWidth="1"/>
    <col min="15" max="15" width="11.5703125" style="2" customWidth="1"/>
    <col min="16" max="16" width="10.42578125" style="2" customWidth="1"/>
    <col min="17" max="17" width="1.42578125" style="2" customWidth="1"/>
    <col min="18" max="18" width="13.28515625" style="2" customWidth="1"/>
    <col min="19" max="19" width="3.42578125" style="2" customWidth="1"/>
    <col min="20" max="16384" width="11.42578125" style="58"/>
  </cols>
  <sheetData>
    <row r="1" spans="1:19" ht="12" customHeight="1" x14ac:dyDescent="0.25">
      <c r="A1" s="56"/>
      <c r="B1" s="5"/>
      <c r="C1" s="5"/>
      <c r="D1" s="5"/>
      <c r="E1" s="5"/>
      <c r="F1" s="98"/>
      <c r="G1" s="57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6"/>
    </row>
    <row r="2" spans="1:19" ht="18.75" x14ac:dyDescent="0.25">
      <c r="A2" s="140" t="str">
        <f>IF('§19(2)S2_StromNEV_I'!O15="","",'§19(2)S2_StromNEV_I'!O15)</f>
        <v/>
      </c>
      <c r="B2" s="141"/>
      <c r="C2" s="141"/>
      <c r="D2" s="8"/>
      <c r="E2" s="8"/>
      <c r="F2" s="99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9"/>
    </row>
    <row r="3" spans="1:19" s="61" customFormat="1" ht="90" x14ac:dyDescent="0.25">
      <c r="A3" s="28" t="s">
        <v>12</v>
      </c>
      <c r="B3" s="47" t="s">
        <v>43</v>
      </c>
      <c r="C3" s="47" t="s">
        <v>44</v>
      </c>
      <c r="D3" s="47" t="s">
        <v>14</v>
      </c>
      <c r="E3" s="47" t="s">
        <v>46</v>
      </c>
      <c r="F3" s="100" t="s">
        <v>50</v>
      </c>
      <c r="G3" s="47" t="s">
        <v>71</v>
      </c>
      <c r="H3" s="47" t="s">
        <v>53</v>
      </c>
      <c r="I3" s="47" t="s">
        <v>54</v>
      </c>
      <c r="J3" s="59" t="s">
        <v>55</v>
      </c>
      <c r="K3" s="93" t="s">
        <v>56</v>
      </c>
      <c r="L3" s="46"/>
      <c r="M3" s="47" t="s">
        <v>51</v>
      </c>
      <c r="N3" s="47" t="s">
        <v>67</v>
      </c>
      <c r="O3" s="47" t="s">
        <v>52</v>
      </c>
      <c r="P3" s="93" t="s">
        <v>15</v>
      </c>
      <c r="Q3" s="47"/>
      <c r="R3" s="93" t="s">
        <v>57</v>
      </c>
      <c r="S3" s="60"/>
    </row>
    <row r="4" spans="1:19" ht="30" customHeight="1" x14ac:dyDescent="0.25">
      <c r="A4" s="89" t="s">
        <v>13</v>
      </c>
      <c r="B4" s="86" t="s">
        <v>13</v>
      </c>
      <c r="C4" s="90"/>
      <c r="D4" s="84"/>
      <c r="E4" s="91"/>
      <c r="F4" s="97">
        <f t="shared" ref="F4:F28" si="0">D4*E4</f>
        <v>0</v>
      </c>
      <c r="G4" s="92"/>
      <c r="H4" s="62">
        <f>IF(F4=0,0,((F4/G4)+(F4*'§19(2)S2_StromNEV_I'!$C$44)+((F4*'§19(2)S2_StromNEV_I'!$C$44)*'§19(2)S2_StromNEV_I'!$O$19*0.035)))</f>
        <v>0</v>
      </c>
      <c r="I4" s="91"/>
      <c r="J4" s="91"/>
      <c r="K4" s="62">
        <f t="shared" ref="K4:K28" si="1">H4+I4-J4</f>
        <v>0</v>
      </c>
      <c r="L4" s="8"/>
      <c r="M4" s="88"/>
      <c r="N4" s="63">
        <f t="shared" ref="N4:N28" si="2">M4*0.8</f>
        <v>0</v>
      </c>
      <c r="O4" s="84"/>
      <c r="P4" s="64" t="str">
        <f t="shared" ref="P4:P28" si="3">IF(O4="","",O4/N4)</f>
        <v/>
      </c>
      <c r="Q4" s="65"/>
      <c r="R4" s="62">
        <f t="shared" ref="R4:R28" si="4">IF(P4="",K4,K4*P4)</f>
        <v>0</v>
      </c>
      <c r="S4" s="9"/>
    </row>
    <row r="5" spans="1:19" ht="30" customHeight="1" x14ac:dyDescent="0.25">
      <c r="A5" s="89" t="s">
        <v>13</v>
      </c>
      <c r="B5" s="86" t="s">
        <v>13</v>
      </c>
      <c r="C5" s="90"/>
      <c r="D5" s="84"/>
      <c r="E5" s="91"/>
      <c r="F5" s="97">
        <f t="shared" si="0"/>
        <v>0</v>
      </c>
      <c r="G5" s="92"/>
      <c r="H5" s="62">
        <f>IF(F5=0,0,((F5/G5)+(F5*'§19(2)S2_StromNEV_I'!$C$44)+((F5*'§19(2)S2_StromNEV_I'!$C$44)*'§19(2)S2_StromNEV_I'!$O$19*0.035)))</f>
        <v>0</v>
      </c>
      <c r="I5" s="91"/>
      <c r="J5" s="91"/>
      <c r="K5" s="62">
        <f t="shared" si="1"/>
        <v>0</v>
      </c>
      <c r="L5" s="8"/>
      <c r="M5" s="88"/>
      <c r="N5" s="63">
        <f t="shared" si="2"/>
        <v>0</v>
      </c>
      <c r="O5" s="84"/>
      <c r="P5" s="64" t="str">
        <f t="shared" si="3"/>
        <v/>
      </c>
      <c r="Q5" s="65"/>
      <c r="R5" s="62">
        <f t="shared" si="4"/>
        <v>0</v>
      </c>
      <c r="S5" s="9"/>
    </row>
    <row r="6" spans="1:19" ht="30" customHeight="1" x14ac:dyDescent="0.25">
      <c r="A6" s="89" t="s">
        <v>13</v>
      </c>
      <c r="B6" s="86" t="s">
        <v>13</v>
      </c>
      <c r="C6" s="90"/>
      <c r="D6" s="84"/>
      <c r="E6" s="91"/>
      <c r="F6" s="97">
        <f t="shared" si="0"/>
        <v>0</v>
      </c>
      <c r="G6" s="92"/>
      <c r="H6" s="62">
        <f>IF(F6=0,0,((F6/G6)+(F6*'§19(2)S2_StromNEV_I'!$C$44)+((F6*'§19(2)S2_StromNEV_I'!$C$44)*'§19(2)S2_StromNEV_I'!$O$19*0.035)))</f>
        <v>0</v>
      </c>
      <c r="I6" s="91"/>
      <c r="J6" s="91"/>
      <c r="K6" s="62">
        <f t="shared" si="1"/>
        <v>0</v>
      </c>
      <c r="L6" s="8"/>
      <c r="M6" s="88"/>
      <c r="N6" s="63">
        <f t="shared" si="2"/>
        <v>0</v>
      </c>
      <c r="O6" s="84"/>
      <c r="P6" s="64" t="str">
        <f t="shared" si="3"/>
        <v/>
      </c>
      <c r="Q6" s="65"/>
      <c r="R6" s="62">
        <f t="shared" si="4"/>
        <v>0</v>
      </c>
      <c r="S6" s="9"/>
    </row>
    <row r="7" spans="1:19" ht="30" customHeight="1" x14ac:dyDescent="0.25">
      <c r="A7" s="89" t="s">
        <v>13</v>
      </c>
      <c r="B7" s="86" t="s">
        <v>13</v>
      </c>
      <c r="C7" s="90"/>
      <c r="D7" s="84"/>
      <c r="E7" s="91"/>
      <c r="F7" s="97">
        <f t="shared" si="0"/>
        <v>0</v>
      </c>
      <c r="G7" s="92"/>
      <c r="H7" s="62">
        <f>IF(F7=0,0,((F7/G7)+(F7*'§19(2)S2_StromNEV_I'!$C$44)+((F7*'§19(2)S2_StromNEV_I'!$C$44)*'§19(2)S2_StromNEV_I'!$O$19*0.035)))</f>
        <v>0</v>
      </c>
      <c r="I7" s="91"/>
      <c r="J7" s="91"/>
      <c r="K7" s="62">
        <f t="shared" si="1"/>
        <v>0</v>
      </c>
      <c r="L7" s="8"/>
      <c r="M7" s="88"/>
      <c r="N7" s="63">
        <f t="shared" si="2"/>
        <v>0</v>
      </c>
      <c r="O7" s="84"/>
      <c r="P7" s="64" t="str">
        <f t="shared" si="3"/>
        <v/>
      </c>
      <c r="Q7" s="65"/>
      <c r="R7" s="62">
        <f t="shared" si="4"/>
        <v>0</v>
      </c>
      <c r="S7" s="9"/>
    </row>
    <row r="8" spans="1:19" ht="30" customHeight="1" x14ac:dyDescent="0.25">
      <c r="A8" s="89" t="s">
        <v>13</v>
      </c>
      <c r="B8" s="86" t="s">
        <v>13</v>
      </c>
      <c r="C8" s="90"/>
      <c r="D8" s="84"/>
      <c r="E8" s="91"/>
      <c r="F8" s="97">
        <f t="shared" si="0"/>
        <v>0</v>
      </c>
      <c r="G8" s="92"/>
      <c r="H8" s="62">
        <f>IF(F8=0,0,((F8/G8)+(F8*'§19(2)S2_StromNEV_I'!$C$44)+((F8*'§19(2)S2_StromNEV_I'!$C$44)*'§19(2)S2_StromNEV_I'!$O$19*0.035)))</f>
        <v>0</v>
      </c>
      <c r="I8" s="91"/>
      <c r="J8" s="91"/>
      <c r="K8" s="62">
        <f t="shared" si="1"/>
        <v>0</v>
      </c>
      <c r="L8" s="8"/>
      <c r="M8" s="88"/>
      <c r="N8" s="63">
        <f t="shared" si="2"/>
        <v>0</v>
      </c>
      <c r="O8" s="84"/>
      <c r="P8" s="64" t="str">
        <f t="shared" si="3"/>
        <v/>
      </c>
      <c r="Q8" s="65"/>
      <c r="R8" s="62">
        <f t="shared" si="4"/>
        <v>0</v>
      </c>
      <c r="S8" s="9"/>
    </row>
    <row r="9" spans="1:19" ht="30" customHeight="1" x14ac:dyDescent="0.25">
      <c r="A9" s="89" t="s">
        <v>13</v>
      </c>
      <c r="B9" s="86" t="s">
        <v>13</v>
      </c>
      <c r="C9" s="90"/>
      <c r="D9" s="84"/>
      <c r="E9" s="91"/>
      <c r="F9" s="97">
        <f t="shared" si="0"/>
        <v>0</v>
      </c>
      <c r="G9" s="92"/>
      <c r="H9" s="62">
        <f>IF(F9=0,0,((F9/G9)+(F9*'§19(2)S2_StromNEV_I'!$C$44)+((F9*'§19(2)S2_StromNEV_I'!$C$44)*'§19(2)S2_StromNEV_I'!$O$19*0.035)))</f>
        <v>0</v>
      </c>
      <c r="I9" s="91"/>
      <c r="J9" s="91"/>
      <c r="K9" s="62">
        <f t="shared" si="1"/>
        <v>0</v>
      </c>
      <c r="L9" s="8"/>
      <c r="M9" s="88"/>
      <c r="N9" s="63">
        <f t="shared" si="2"/>
        <v>0</v>
      </c>
      <c r="O9" s="84"/>
      <c r="P9" s="64" t="str">
        <f t="shared" si="3"/>
        <v/>
      </c>
      <c r="Q9" s="65"/>
      <c r="R9" s="62">
        <f t="shared" si="4"/>
        <v>0</v>
      </c>
      <c r="S9" s="9"/>
    </row>
    <row r="10" spans="1:19" ht="30" customHeight="1" x14ac:dyDescent="0.25">
      <c r="A10" s="89" t="s">
        <v>13</v>
      </c>
      <c r="B10" s="86" t="s">
        <v>13</v>
      </c>
      <c r="C10" s="90"/>
      <c r="D10" s="84"/>
      <c r="E10" s="91"/>
      <c r="F10" s="97">
        <f t="shared" si="0"/>
        <v>0</v>
      </c>
      <c r="G10" s="92"/>
      <c r="H10" s="62">
        <f>IF(F10=0,0,((F10/G10)+(F10*'§19(2)S2_StromNEV_I'!$C$44)+((F10*'§19(2)S2_StromNEV_I'!$C$44)*'§19(2)S2_StromNEV_I'!$O$19*0.035)))</f>
        <v>0</v>
      </c>
      <c r="I10" s="91"/>
      <c r="J10" s="91"/>
      <c r="K10" s="62">
        <f t="shared" si="1"/>
        <v>0</v>
      </c>
      <c r="L10" s="8"/>
      <c r="M10" s="88"/>
      <c r="N10" s="63">
        <f t="shared" si="2"/>
        <v>0</v>
      </c>
      <c r="O10" s="84"/>
      <c r="P10" s="64" t="str">
        <f t="shared" si="3"/>
        <v/>
      </c>
      <c r="Q10" s="65"/>
      <c r="R10" s="62">
        <f t="shared" si="4"/>
        <v>0</v>
      </c>
      <c r="S10" s="9"/>
    </row>
    <row r="11" spans="1:19" ht="30" customHeight="1" x14ac:dyDescent="0.25">
      <c r="A11" s="89" t="s">
        <v>13</v>
      </c>
      <c r="B11" s="86" t="s">
        <v>13</v>
      </c>
      <c r="C11" s="90"/>
      <c r="D11" s="84"/>
      <c r="E11" s="91"/>
      <c r="F11" s="97">
        <f t="shared" si="0"/>
        <v>0</v>
      </c>
      <c r="G11" s="92"/>
      <c r="H11" s="62">
        <f>IF(F11=0,0,((F11/G11)+(F11*'§19(2)S2_StromNEV_I'!$C$44)+((F11*'§19(2)S2_StromNEV_I'!$C$44)*'§19(2)S2_StromNEV_I'!$O$19*0.035)))</f>
        <v>0</v>
      </c>
      <c r="I11" s="91"/>
      <c r="J11" s="91"/>
      <c r="K11" s="62">
        <f t="shared" si="1"/>
        <v>0</v>
      </c>
      <c r="L11" s="8"/>
      <c r="M11" s="88"/>
      <c r="N11" s="63">
        <f t="shared" si="2"/>
        <v>0</v>
      </c>
      <c r="O11" s="84"/>
      <c r="P11" s="64" t="str">
        <f t="shared" si="3"/>
        <v/>
      </c>
      <c r="Q11" s="65"/>
      <c r="R11" s="62">
        <f t="shared" si="4"/>
        <v>0</v>
      </c>
      <c r="S11" s="9"/>
    </row>
    <row r="12" spans="1:19" ht="30" customHeight="1" x14ac:dyDescent="0.25">
      <c r="A12" s="89" t="s">
        <v>13</v>
      </c>
      <c r="B12" s="86" t="s">
        <v>13</v>
      </c>
      <c r="C12" s="90"/>
      <c r="D12" s="84"/>
      <c r="E12" s="91"/>
      <c r="F12" s="97">
        <f t="shared" si="0"/>
        <v>0</v>
      </c>
      <c r="G12" s="92"/>
      <c r="H12" s="62">
        <f>IF(F12=0,0,((F12/G12)+(F12*'§19(2)S2_StromNEV_I'!$C$44)+((F12*'§19(2)S2_StromNEV_I'!$C$44)*'§19(2)S2_StromNEV_I'!$O$19*0.035)))</f>
        <v>0</v>
      </c>
      <c r="I12" s="91"/>
      <c r="J12" s="91"/>
      <c r="K12" s="62">
        <f t="shared" si="1"/>
        <v>0</v>
      </c>
      <c r="L12" s="8"/>
      <c r="M12" s="88"/>
      <c r="N12" s="63">
        <f t="shared" si="2"/>
        <v>0</v>
      </c>
      <c r="O12" s="84"/>
      <c r="P12" s="64" t="str">
        <f t="shared" si="3"/>
        <v/>
      </c>
      <c r="Q12" s="65"/>
      <c r="R12" s="62">
        <f t="shared" si="4"/>
        <v>0</v>
      </c>
      <c r="S12" s="9"/>
    </row>
    <row r="13" spans="1:19" ht="30" customHeight="1" x14ac:dyDescent="0.25">
      <c r="A13" s="89" t="s">
        <v>13</v>
      </c>
      <c r="B13" s="86" t="s">
        <v>13</v>
      </c>
      <c r="C13" s="90"/>
      <c r="D13" s="84"/>
      <c r="E13" s="91"/>
      <c r="F13" s="97">
        <f t="shared" si="0"/>
        <v>0</v>
      </c>
      <c r="G13" s="92"/>
      <c r="H13" s="62">
        <f>IF(F13=0,0,((F13/G13)+(F13*'§19(2)S2_StromNEV_I'!$C$44)+((F13*'§19(2)S2_StromNEV_I'!$C$44)*'§19(2)S2_StromNEV_I'!$O$19*0.035)))</f>
        <v>0</v>
      </c>
      <c r="I13" s="91"/>
      <c r="J13" s="91"/>
      <c r="K13" s="62">
        <f t="shared" si="1"/>
        <v>0</v>
      </c>
      <c r="L13" s="8"/>
      <c r="M13" s="88"/>
      <c r="N13" s="63">
        <f t="shared" si="2"/>
        <v>0</v>
      </c>
      <c r="O13" s="84"/>
      <c r="P13" s="64" t="str">
        <f t="shared" si="3"/>
        <v/>
      </c>
      <c r="Q13" s="65"/>
      <c r="R13" s="62">
        <f t="shared" si="4"/>
        <v>0</v>
      </c>
      <c r="S13" s="9"/>
    </row>
    <row r="14" spans="1:19" ht="30" customHeight="1" x14ac:dyDescent="0.25">
      <c r="A14" s="89" t="s">
        <v>13</v>
      </c>
      <c r="B14" s="86" t="s">
        <v>13</v>
      </c>
      <c r="C14" s="90"/>
      <c r="D14" s="84"/>
      <c r="E14" s="91"/>
      <c r="F14" s="97">
        <f t="shared" si="0"/>
        <v>0</v>
      </c>
      <c r="G14" s="92"/>
      <c r="H14" s="62">
        <f>IF(F14=0,0,((F14/G14)+(F14*'§19(2)S2_StromNEV_I'!$C$44)+((F14*'§19(2)S2_StromNEV_I'!$C$44)*'§19(2)S2_StromNEV_I'!$O$19*0.035)))</f>
        <v>0</v>
      </c>
      <c r="I14" s="91"/>
      <c r="J14" s="91"/>
      <c r="K14" s="62">
        <f t="shared" si="1"/>
        <v>0</v>
      </c>
      <c r="L14" s="8"/>
      <c r="M14" s="88"/>
      <c r="N14" s="63">
        <f t="shared" si="2"/>
        <v>0</v>
      </c>
      <c r="O14" s="84"/>
      <c r="P14" s="64" t="str">
        <f t="shared" si="3"/>
        <v/>
      </c>
      <c r="Q14" s="65"/>
      <c r="R14" s="62">
        <f t="shared" si="4"/>
        <v>0</v>
      </c>
      <c r="S14" s="9"/>
    </row>
    <row r="15" spans="1:19" ht="30" customHeight="1" x14ac:dyDescent="0.25">
      <c r="A15" s="89" t="s">
        <v>13</v>
      </c>
      <c r="B15" s="86" t="s">
        <v>13</v>
      </c>
      <c r="C15" s="90"/>
      <c r="D15" s="84"/>
      <c r="E15" s="91"/>
      <c r="F15" s="97">
        <f t="shared" si="0"/>
        <v>0</v>
      </c>
      <c r="G15" s="92"/>
      <c r="H15" s="62">
        <f>IF(F15=0,0,((F15/G15)+(F15*'§19(2)S2_StromNEV_I'!$C$44)+((F15*'§19(2)S2_StromNEV_I'!$C$44)*'§19(2)S2_StromNEV_I'!$O$19*0.035)))</f>
        <v>0</v>
      </c>
      <c r="I15" s="91"/>
      <c r="J15" s="91"/>
      <c r="K15" s="62">
        <f t="shared" si="1"/>
        <v>0</v>
      </c>
      <c r="L15" s="8"/>
      <c r="M15" s="88"/>
      <c r="N15" s="63">
        <f t="shared" si="2"/>
        <v>0</v>
      </c>
      <c r="O15" s="84"/>
      <c r="P15" s="64" t="str">
        <f t="shared" si="3"/>
        <v/>
      </c>
      <c r="Q15" s="65"/>
      <c r="R15" s="62">
        <f t="shared" si="4"/>
        <v>0</v>
      </c>
      <c r="S15" s="9"/>
    </row>
    <row r="16" spans="1:19" ht="30" customHeight="1" x14ac:dyDescent="0.25">
      <c r="A16" s="89" t="s">
        <v>13</v>
      </c>
      <c r="B16" s="86" t="s">
        <v>13</v>
      </c>
      <c r="C16" s="90"/>
      <c r="D16" s="84"/>
      <c r="E16" s="91"/>
      <c r="F16" s="97">
        <f t="shared" si="0"/>
        <v>0</v>
      </c>
      <c r="G16" s="92"/>
      <c r="H16" s="62">
        <f>IF(F16=0,0,((F16/G16)+(F16*'§19(2)S2_StromNEV_I'!$C$44)+((F16*'§19(2)S2_StromNEV_I'!$C$44)*'§19(2)S2_StromNEV_I'!$O$19*0.035)))</f>
        <v>0</v>
      </c>
      <c r="I16" s="91"/>
      <c r="J16" s="91"/>
      <c r="K16" s="62">
        <f t="shared" si="1"/>
        <v>0</v>
      </c>
      <c r="L16" s="8"/>
      <c r="M16" s="88"/>
      <c r="N16" s="63">
        <f t="shared" si="2"/>
        <v>0</v>
      </c>
      <c r="O16" s="84"/>
      <c r="P16" s="64" t="str">
        <f t="shared" si="3"/>
        <v/>
      </c>
      <c r="Q16" s="65"/>
      <c r="R16" s="62">
        <f t="shared" si="4"/>
        <v>0</v>
      </c>
      <c r="S16" s="9"/>
    </row>
    <row r="17" spans="1:19" ht="30" customHeight="1" x14ac:dyDescent="0.25">
      <c r="A17" s="89" t="s">
        <v>13</v>
      </c>
      <c r="B17" s="86" t="s">
        <v>13</v>
      </c>
      <c r="C17" s="90"/>
      <c r="D17" s="84"/>
      <c r="E17" s="91"/>
      <c r="F17" s="97">
        <f t="shared" si="0"/>
        <v>0</v>
      </c>
      <c r="G17" s="92"/>
      <c r="H17" s="62">
        <f>IF(F17=0,0,((F17/G17)+(F17*'§19(2)S2_StromNEV_I'!$C$44)+((F17*'§19(2)S2_StromNEV_I'!$C$44)*'§19(2)S2_StromNEV_I'!$O$19*0.035)))</f>
        <v>0</v>
      </c>
      <c r="I17" s="91"/>
      <c r="J17" s="91"/>
      <c r="K17" s="62">
        <f t="shared" si="1"/>
        <v>0</v>
      </c>
      <c r="L17" s="8"/>
      <c r="M17" s="88"/>
      <c r="N17" s="63">
        <f t="shared" si="2"/>
        <v>0</v>
      </c>
      <c r="O17" s="84"/>
      <c r="P17" s="64" t="str">
        <f t="shared" si="3"/>
        <v/>
      </c>
      <c r="Q17" s="65"/>
      <c r="R17" s="62">
        <f t="shared" si="4"/>
        <v>0</v>
      </c>
      <c r="S17" s="9"/>
    </row>
    <row r="18" spans="1:19" ht="30" customHeight="1" x14ac:dyDescent="0.25">
      <c r="A18" s="89" t="s">
        <v>13</v>
      </c>
      <c r="B18" s="86" t="s">
        <v>13</v>
      </c>
      <c r="C18" s="90"/>
      <c r="D18" s="84"/>
      <c r="E18" s="91"/>
      <c r="F18" s="97">
        <f t="shared" si="0"/>
        <v>0</v>
      </c>
      <c r="G18" s="92"/>
      <c r="H18" s="62">
        <f>IF(F18=0,0,((F18/G18)+(F18*'§19(2)S2_StromNEV_I'!$C$44)+((F18*'§19(2)S2_StromNEV_I'!$C$44)*'§19(2)S2_StromNEV_I'!$O$19*0.035)))</f>
        <v>0</v>
      </c>
      <c r="I18" s="91"/>
      <c r="J18" s="91"/>
      <c r="K18" s="62">
        <f t="shared" si="1"/>
        <v>0</v>
      </c>
      <c r="L18" s="8"/>
      <c r="M18" s="88"/>
      <c r="N18" s="63">
        <f t="shared" si="2"/>
        <v>0</v>
      </c>
      <c r="O18" s="84"/>
      <c r="P18" s="64" t="str">
        <f t="shared" si="3"/>
        <v/>
      </c>
      <c r="Q18" s="65"/>
      <c r="R18" s="62">
        <f t="shared" si="4"/>
        <v>0</v>
      </c>
      <c r="S18" s="9"/>
    </row>
    <row r="19" spans="1:19" ht="30" customHeight="1" x14ac:dyDescent="0.25">
      <c r="A19" s="89" t="s">
        <v>13</v>
      </c>
      <c r="B19" s="86" t="s">
        <v>13</v>
      </c>
      <c r="C19" s="90"/>
      <c r="D19" s="84"/>
      <c r="E19" s="91"/>
      <c r="F19" s="97">
        <f t="shared" si="0"/>
        <v>0</v>
      </c>
      <c r="G19" s="92"/>
      <c r="H19" s="62">
        <f>IF(F19=0,0,((F19/G19)+(F19*'§19(2)S2_StromNEV_I'!$C$44)+((F19*'§19(2)S2_StromNEV_I'!$C$44)*'§19(2)S2_StromNEV_I'!$O$19*0.035)))</f>
        <v>0</v>
      </c>
      <c r="I19" s="91"/>
      <c r="J19" s="91"/>
      <c r="K19" s="62">
        <f t="shared" si="1"/>
        <v>0</v>
      </c>
      <c r="L19" s="8"/>
      <c r="M19" s="88"/>
      <c r="N19" s="63">
        <f t="shared" si="2"/>
        <v>0</v>
      </c>
      <c r="O19" s="84"/>
      <c r="P19" s="64" t="str">
        <f t="shared" si="3"/>
        <v/>
      </c>
      <c r="Q19" s="65"/>
      <c r="R19" s="62">
        <f t="shared" si="4"/>
        <v>0</v>
      </c>
      <c r="S19" s="9"/>
    </row>
    <row r="20" spans="1:19" ht="30" customHeight="1" x14ac:dyDescent="0.25">
      <c r="A20" s="89" t="s">
        <v>13</v>
      </c>
      <c r="B20" s="86" t="s">
        <v>13</v>
      </c>
      <c r="C20" s="90"/>
      <c r="D20" s="84"/>
      <c r="E20" s="91"/>
      <c r="F20" s="97">
        <f t="shared" si="0"/>
        <v>0</v>
      </c>
      <c r="G20" s="92"/>
      <c r="H20" s="62">
        <f>IF(F20=0,0,((F20/G20)+(F20*'§19(2)S2_StromNEV_I'!$C$44)+((F20*'§19(2)S2_StromNEV_I'!$C$44)*'§19(2)S2_StromNEV_I'!$O$19*0.035)))</f>
        <v>0</v>
      </c>
      <c r="I20" s="91"/>
      <c r="J20" s="91"/>
      <c r="K20" s="62">
        <f t="shared" si="1"/>
        <v>0</v>
      </c>
      <c r="L20" s="8"/>
      <c r="M20" s="88"/>
      <c r="N20" s="63">
        <f t="shared" si="2"/>
        <v>0</v>
      </c>
      <c r="O20" s="84"/>
      <c r="P20" s="64" t="str">
        <f t="shared" si="3"/>
        <v/>
      </c>
      <c r="Q20" s="65"/>
      <c r="R20" s="62">
        <f t="shared" si="4"/>
        <v>0</v>
      </c>
      <c r="S20" s="9"/>
    </row>
    <row r="21" spans="1:19" ht="30" customHeight="1" x14ac:dyDescent="0.25">
      <c r="A21" s="89" t="s">
        <v>13</v>
      </c>
      <c r="B21" s="86" t="s">
        <v>13</v>
      </c>
      <c r="C21" s="90"/>
      <c r="D21" s="84"/>
      <c r="E21" s="91"/>
      <c r="F21" s="97">
        <f t="shared" si="0"/>
        <v>0</v>
      </c>
      <c r="G21" s="92"/>
      <c r="H21" s="62">
        <f>IF(F21=0,0,((F21/G21)+(F21*'§19(2)S2_StromNEV_I'!$C$44)+((F21*'§19(2)S2_StromNEV_I'!$C$44)*'§19(2)S2_StromNEV_I'!$O$19*0.035)))</f>
        <v>0</v>
      </c>
      <c r="I21" s="91"/>
      <c r="J21" s="91"/>
      <c r="K21" s="62">
        <f t="shared" si="1"/>
        <v>0</v>
      </c>
      <c r="L21" s="8"/>
      <c r="M21" s="88"/>
      <c r="N21" s="63">
        <f t="shared" si="2"/>
        <v>0</v>
      </c>
      <c r="O21" s="84"/>
      <c r="P21" s="64" t="str">
        <f t="shared" si="3"/>
        <v/>
      </c>
      <c r="Q21" s="65"/>
      <c r="R21" s="62">
        <f t="shared" si="4"/>
        <v>0</v>
      </c>
      <c r="S21" s="9"/>
    </row>
    <row r="22" spans="1:19" ht="30" customHeight="1" x14ac:dyDescent="0.25">
      <c r="A22" s="89" t="s">
        <v>13</v>
      </c>
      <c r="B22" s="86" t="s">
        <v>13</v>
      </c>
      <c r="C22" s="90"/>
      <c r="D22" s="84"/>
      <c r="E22" s="91"/>
      <c r="F22" s="97">
        <f t="shared" si="0"/>
        <v>0</v>
      </c>
      <c r="G22" s="92"/>
      <c r="H22" s="62">
        <f>IF(F22=0,0,((F22/G22)+(F22*'§19(2)S2_StromNEV_I'!$C$44)+((F22*'§19(2)S2_StromNEV_I'!$C$44)*'§19(2)S2_StromNEV_I'!$O$19*0.035)))</f>
        <v>0</v>
      </c>
      <c r="I22" s="91"/>
      <c r="J22" s="91"/>
      <c r="K22" s="62">
        <f t="shared" si="1"/>
        <v>0</v>
      </c>
      <c r="L22" s="8"/>
      <c r="M22" s="88"/>
      <c r="N22" s="63">
        <f t="shared" si="2"/>
        <v>0</v>
      </c>
      <c r="O22" s="84"/>
      <c r="P22" s="64" t="str">
        <f t="shared" si="3"/>
        <v/>
      </c>
      <c r="Q22" s="65"/>
      <c r="R22" s="62">
        <f t="shared" si="4"/>
        <v>0</v>
      </c>
      <c r="S22" s="9"/>
    </row>
    <row r="23" spans="1:19" ht="30" customHeight="1" x14ac:dyDescent="0.25">
      <c r="A23" s="89" t="s">
        <v>13</v>
      </c>
      <c r="B23" s="86" t="s">
        <v>13</v>
      </c>
      <c r="C23" s="90"/>
      <c r="D23" s="84"/>
      <c r="E23" s="91"/>
      <c r="F23" s="97">
        <f t="shared" si="0"/>
        <v>0</v>
      </c>
      <c r="G23" s="92"/>
      <c r="H23" s="62">
        <f>IF(F23=0,0,((F23/G23)+(F23*'§19(2)S2_StromNEV_I'!$C$44)+((F23*'§19(2)S2_StromNEV_I'!$C$44)*'§19(2)S2_StromNEV_I'!$O$19*0.035)))</f>
        <v>0</v>
      </c>
      <c r="I23" s="91"/>
      <c r="J23" s="91"/>
      <c r="K23" s="62">
        <f t="shared" si="1"/>
        <v>0</v>
      </c>
      <c r="L23" s="8"/>
      <c r="M23" s="88"/>
      <c r="N23" s="63">
        <f t="shared" si="2"/>
        <v>0</v>
      </c>
      <c r="O23" s="84"/>
      <c r="P23" s="64" t="str">
        <f t="shared" si="3"/>
        <v/>
      </c>
      <c r="Q23" s="65"/>
      <c r="R23" s="62">
        <f t="shared" si="4"/>
        <v>0</v>
      </c>
      <c r="S23" s="9"/>
    </row>
    <row r="24" spans="1:19" ht="30" customHeight="1" x14ac:dyDescent="0.25">
      <c r="A24" s="89" t="s">
        <v>13</v>
      </c>
      <c r="B24" s="86" t="s">
        <v>13</v>
      </c>
      <c r="C24" s="90"/>
      <c r="D24" s="84"/>
      <c r="E24" s="91"/>
      <c r="F24" s="97">
        <f t="shared" si="0"/>
        <v>0</v>
      </c>
      <c r="G24" s="92"/>
      <c r="H24" s="62">
        <f>IF(F24=0,0,((F24/G24)+(F24*'§19(2)S2_StromNEV_I'!$C$44)+((F24*'§19(2)S2_StromNEV_I'!$C$44)*'§19(2)S2_StromNEV_I'!$O$19*0.035)))</f>
        <v>0</v>
      </c>
      <c r="I24" s="91"/>
      <c r="J24" s="91"/>
      <c r="K24" s="62">
        <f t="shared" si="1"/>
        <v>0</v>
      </c>
      <c r="L24" s="8"/>
      <c r="M24" s="88"/>
      <c r="N24" s="63">
        <f t="shared" si="2"/>
        <v>0</v>
      </c>
      <c r="O24" s="84"/>
      <c r="P24" s="64" t="str">
        <f t="shared" si="3"/>
        <v/>
      </c>
      <c r="Q24" s="65"/>
      <c r="R24" s="62">
        <f t="shared" si="4"/>
        <v>0</v>
      </c>
      <c r="S24" s="9"/>
    </row>
    <row r="25" spans="1:19" ht="30" customHeight="1" x14ac:dyDescent="0.25">
      <c r="A25" s="89" t="s">
        <v>13</v>
      </c>
      <c r="B25" s="86" t="s">
        <v>13</v>
      </c>
      <c r="C25" s="90"/>
      <c r="D25" s="84"/>
      <c r="E25" s="91"/>
      <c r="F25" s="97">
        <f t="shared" si="0"/>
        <v>0</v>
      </c>
      <c r="G25" s="92"/>
      <c r="H25" s="62">
        <f>IF(F25=0,0,((F25/G25)+(F25*'§19(2)S2_StromNEV_I'!$C$44)+((F25*'§19(2)S2_StromNEV_I'!$C$44)*'§19(2)S2_StromNEV_I'!$O$19*0.035)))</f>
        <v>0</v>
      </c>
      <c r="I25" s="91"/>
      <c r="J25" s="91"/>
      <c r="K25" s="62">
        <f t="shared" si="1"/>
        <v>0</v>
      </c>
      <c r="L25" s="8"/>
      <c r="M25" s="88"/>
      <c r="N25" s="63">
        <f t="shared" si="2"/>
        <v>0</v>
      </c>
      <c r="O25" s="84"/>
      <c r="P25" s="64" t="str">
        <f t="shared" si="3"/>
        <v/>
      </c>
      <c r="Q25" s="65"/>
      <c r="R25" s="62">
        <f t="shared" si="4"/>
        <v>0</v>
      </c>
      <c r="S25" s="9"/>
    </row>
    <row r="26" spans="1:19" ht="30" customHeight="1" x14ac:dyDescent="0.25">
      <c r="A26" s="89" t="s">
        <v>13</v>
      </c>
      <c r="B26" s="86" t="s">
        <v>13</v>
      </c>
      <c r="C26" s="90"/>
      <c r="D26" s="84"/>
      <c r="E26" s="91"/>
      <c r="F26" s="97">
        <f t="shared" si="0"/>
        <v>0</v>
      </c>
      <c r="G26" s="92"/>
      <c r="H26" s="62">
        <f>IF(F26=0,0,((F26/G26)+(F26*'§19(2)S2_StromNEV_I'!$C$44)+((F26*'§19(2)S2_StromNEV_I'!$C$44)*'§19(2)S2_StromNEV_I'!$O$19*0.035)))</f>
        <v>0</v>
      </c>
      <c r="I26" s="91"/>
      <c r="J26" s="91"/>
      <c r="K26" s="62">
        <f t="shared" si="1"/>
        <v>0</v>
      </c>
      <c r="L26" s="8"/>
      <c r="M26" s="88"/>
      <c r="N26" s="63">
        <f t="shared" si="2"/>
        <v>0</v>
      </c>
      <c r="O26" s="84"/>
      <c r="P26" s="64" t="str">
        <f t="shared" si="3"/>
        <v/>
      </c>
      <c r="Q26" s="65"/>
      <c r="R26" s="62">
        <f t="shared" si="4"/>
        <v>0</v>
      </c>
      <c r="S26" s="9"/>
    </row>
    <row r="27" spans="1:19" ht="30" customHeight="1" x14ac:dyDescent="0.25">
      <c r="A27" s="89" t="s">
        <v>13</v>
      </c>
      <c r="B27" s="86" t="s">
        <v>13</v>
      </c>
      <c r="C27" s="90"/>
      <c r="D27" s="84"/>
      <c r="E27" s="91"/>
      <c r="F27" s="97">
        <f t="shared" si="0"/>
        <v>0</v>
      </c>
      <c r="G27" s="92"/>
      <c r="H27" s="62">
        <f>IF(F27=0,0,((F27/G27)+(F27*'§19(2)S2_StromNEV_I'!$C$44)+((F27*'§19(2)S2_StromNEV_I'!$C$44)*'§19(2)S2_StromNEV_I'!$O$19*0.035)))</f>
        <v>0</v>
      </c>
      <c r="I27" s="91"/>
      <c r="J27" s="91"/>
      <c r="K27" s="62">
        <f t="shared" si="1"/>
        <v>0</v>
      </c>
      <c r="L27" s="8"/>
      <c r="M27" s="88"/>
      <c r="N27" s="63">
        <f t="shared" si="2"/>
        <v>0</v>
      </c>
      <c r="O27" s="84"/>
      <c r="P27" s="64" t="str">
        <f t="shared" si="3"/>
        <v/>
      </c>
      <c r="Q27" s="65"/>
      <c r="R27" s="62">
        <f t="shared" si="4"/>
        <v>0</v>
      </c>
      <c r="S27" s="9"/>
    </row>
    <row r="28" spans="1:19" ht="30" customHeight="1" x14ac:dyDescent="0.25">
      <c r="A28" s="89" t="s">
        <v>13</v>
      </c>
      <c r="B28" s="86" t="s">
        <v>13</v>
      </c>
      <c r="C28" s="90"/>
      <c r="D28" s="84"/>
      <c r="E28" s="91"/>
      <c r="F28" s="97">
        <f t="shared" si="0"/>
        <v>0</v>
      </c>
      <c r="G28" s="92"/>
      <c r="H28" s="62">
        <f>IF(F28=0,0,((F28/G28)+(F28*'§19(2)S2_StromNEV_I'!$C$44)+((F28*'§19(2)S2_StromNEV_I'!$C$44)*'§19(2)S2_StromNEV_I'!$O$19*0.035)))</f>
        <v>0</v>
      </c>
      <c r="I28" s="91"/>
      <c r="J28" s="91"/>
      <c r="K28" s="62">
        <f t="shared" si="1"/>
        <v>0</v>
      </c>
      <c r="L28" s="8"/>
      <c r="M28" s="88"/>
      <c r="N28" s="63">
        <f t="shared" si="2"/>
        <v>0</v>
      </c>
      <c r="O28" s="84"/>
      <c r="P28" s="64" t="str">
        <f t="shared" si="3"/>
        <v/>
      </c>
      <c r="Q28" s="65"/>
      <c r="R28" s="62">
        <f t="shared" si="4"/>
        <v>0</v>
      </c>
      <c r="S28" s="9"/>
    </row>
    <row r="29" spans="1:19" s="72" customFormat="1" ht="18.75" customHeight="1" thickBot="1" x14ac:dyDescent="0.3">
      <c r="A29" s="66"/>
      <c r="B29" s="67"/>
      <c r="C29" s="21"/>
      <c r="D29" s="68"/>
      <c r="E29" s="69"/>
      <c r="F29" s="101"/>
      <c r="G29" s="70"/>
      <c r="H29" s="69"/>
      <c r="I29" s="69"/>
      <c r="J29" s="69"/>
      <c r="K29" s="69"/>
      <c r="L29" s="21"/>
      <c r="M29" s="71"/>
      <c r="N29" s="68"/>
      <c r="O29" s="68"/>
      <c r="P29" s="70"/>
      <c r="Q29" s="70"/>
      <c r="R29" s="69"/>
      <c r="S29" s="44"/>
    </row>
    <row r="30" spans="1:19" s="72" customFormat="1" x14ac:dyDescent="0.25"/>
    <row r="31" spans="1:19" s="73" customFormat="1" x14ac:dyDescent="0.25"/>
    <row r="32" spans="1:19" s="61" customFormat="1" x14ac:dyDescent="0.25"/>
    <row r="33" ht="30" customHeight="1" x14ac:dyDescent="0.25"/>
    <row r="34" ht="30" customHeight="1" x14ac:dyDescent="0.25"/>
    <row r="35" ht="30" customHeight="1" x14ac:dyDescent="0.25"/>
    <row r="36" ht="30" customHeight="1" x14ac:dyDescent="0.25"/>
    <row r="37" ht="30" customHeight="1" x14ac:dyDescent="0.25"/>
    <row r="38" s="2" customFormat="1" ht="30" customHeight="1" x14ac:dyDescent="0.25"/>
    <row r="39" s="2" customFormat="1" ht="30" customHeight="1" x14ac:dyDescent="0.25"/>
    <row r="40" s="2" customFormat="1" ht="30" customHeight="1" x14ac:dyDescent="0.25"/>
    <row r="41" s="2" customFormat="1" ht="30" customHeight="1" x14ac:dyDescent="0.25"/>
    <row r="42" s="2" customFormat="1" ht="30" customHeight="1" x14ac:dyDescent="0.25"/>
    <row r="43" s="2" customFormat="1" ht="30" customHeight="1" x14ac:dyDescent="0.25"/>
    <row r="44" s="2" customFormat="1" ht="30" customHeight="1" x14ac:dyDescent="0.25"/>
    <row r="45" s="2" customFormat="1" ht="30" customHeight="1" x14ac:dyDescent="0.25"/>
    <row r="46" s="2" customFormat="1" ht="30" customHeight="1" x14ac:dyDescent="0.25"/>
    <row r="47" s="2" customFormat="1" ht="30" customHeight="1" x14ac:dyDescent="0.25"/>
    <row r="48" s="2" customFormat="1" ht="30" customHeight="1" x14ac:dyDescent="0.25"/>
    <row r="49" s="2" customFormat="1" ht="30" customHeight="1" x14ac:dyDescent="0.25"/>
    <row r="50" s="2" customFormat="1" ht="30" customHeight="1" x14ac:dyDescent="0.25"/>
    <row r="51" s="2" customFormat="1" ht="30" customHeight="1" x14ac:dyDescent="0.25"/>
    <row r="52" s="2" customFormat="1" ht="30" customHeight="1" x14ac:dyDescent="0.25"/>
  </sheetData>
  <sheetProtection password="A793" sheet="1" objects="1" scenarios="1" formatColumns="0" formatRows="0"/>
  <mergeCells count="1">
    <mergeCell ref="A2:C2"/>
  </mergeCells>
  <dataValidations count="2">
    <dataValidation type="list" allowBlank="1" showInputMessage="1" showErrorMessage="1" sqref="B4:B28" xr:uid="{00000000-0002-0000-0300-000000000000}">
      <formula1>"bitte wählen,HöS,HöS/HS,HS,HS/MS,MS,MS/NS,NS"</formula1>
    </dataValidation>
    <dataValidation type="list" allowBlank="1" showInputMessage="1" showErrorMessage="1" sqref="A4:A28" xr:uid="{00000000-0002-0000-0300-000001000000}">
      <formula1>"bitte wählen,Freileitung,Kabel,Leistungsschaltfeld,Transformator,Sonstiges"</formula1>
    </dataValidation>
  </dataValidations>
  <pageMargins left="0.51181102362204722" right="0.51181102362204722" top="0.78740157480314965" bottom="0.59055118110236227" header="0.31496062992125984" footer="0.31496062992125984"/>
  <pageSetup paperSize="9" scale="56" orientation="landscape" r:id="rId1"/>
  <headerFooter>
    <oddHeader>&amp;C&amp;"-,Fett"Kosten des physikalischen Pfades</oddHeader>
    <oddFooter xml:space="preserve">&amp;L&amp;F - &amp;A&amp;CSeite &amp;P von &amp;N&amp;R&amp;D </oddFooter>
  </headerFooter>
  <rowBreaks count="1" manualBreakCount="1">
    <brk id="29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4</vt:i4>
      </vt:variant>
    </vt:vector>
  </HeadingPairs>
  <TitlesOfParts>
    <vt:vector size="8" baseType="lpstr">
      <vt:lpstr>§19(2)S2_StromNEV_I</vt:lpstr>
      <vt:lpstr>§19(2)S2_StromNEV_II_NB</vt:lpstr>
      <vt:lpstr>§19(2)S2_StromNEV_II_vNB</vt:lpstr>
      <vt:lpstr>§19(2)S2_StromNEV_II_NB2</vt:lpstr>
      <vt:lpstr>'§19(2)S2_StromNEV_I'!Druckbereich</vt:lpstr>
      <vt:lpstr>'§19(2)S2_StromNEV_II_NB'!Druckbereich</vt:lpstr>
      <vt:lpstr>'§19(2)S2_StromNEV_II_NB2'!Druckbereich</vt:lpstr>
      <vt:lpstr>'§19(2)S2_StromNEV_II_vNB'!Druckbereich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2014-05-30T09:26:08Z</dcterms:created>
  <dcterms:modified xsi:type="dcterms:W3CDTF">2024-03-13T10:57:25Z</dcterms:modified>
</cp:coreProperties>
</file>