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60" yWindow="150" windowWidth="19440" windowHeight="11715" tabRatio="852"/>
  </bookViews>
  <sheets>
    <sheet name="A0_Ausfuellhilfe" sheetId="130" r:id="rId1"/>
    <sheet name="A1_Allgemeine_Informationen" sheetId="1" r:id="rId2"/>
    <sheet name="A2_Waelzungskosten" sheetId="69" r:id="rId3"/>
    <sheet name="B1_Plan_BAB" sheetId="47" r:id="rId4"/>
    <sheet name="B2_Plan_AKHK" sheetId="121" r:id="rId5"/>
    <sheet name="C_kalk_Gewerbesteuer" sheetId="129" r:id="rId6"/>
    <sheet name="D_Nutzungsdauern" sheetId="125" r:id="rId7"/>
    <sheet name="E_Anmerkungen" sheetId="131" r:id="rId8"/>
  </sheets>
  <definedNames>
    <definedName name="_xlnm._FilterDatabase" localSheetId="1" hidden="1">A1_Allgemeine_Informationen!$F$14:$F$14</definedName>
    <definedName name="_xlnm.Print_Area" localSheetId="0">A0_Ausfuellhilfe!$A$1:$I$23</definedName>
    <definedName name="_xlnm.Print_Area" localSheetId="1">A1_Allgemeine_Informationen!$A$1:$D$20</definedName>
    <definedName name="_xlnm.Print_Area" localSheetId="2">A2_Waelzungskosten!$A$1:$D$6</definedName>
    <definedName name="_xlnm.Print_Area" localSheetId="3">B1_Plan_BAB!$A$1:$E$155</definedName>
    <definedName name="_xlnm.Print_Area" localSheetId="4">B2_Plan_AKHK!$A$1:$G$49</definedName>
    <definedName name="_xlnm.Print_Area" localSheetId="5">C_kalk_Gewerbesteuer!$A$1:$D$9</definedName>
    <definedName name="_xlnm.Print_Area" localSheetId="6">D_Nutzungsdauern!$A$1:$G$47</definedName>
    <definedName name="_xlnm.Print_Area" localSheetId="7">E_Anmerkungen!$A$1:$G$31</definedName>
    <definedName name="Gaspool">A1_Allgemeine_Informationen!$B$29:$B$39</definedName>
    <definedName name="Marktgebiete">A1_Allgemeine_Informationen!$B$23:$B$25</definedName>
    <definedName name="NCG">A1_Allgemeine_Informationen!$C$29:$C$34</definedName>
    <definedName name="Z_0E2A2160_8744_4154_A618_3ADA0BDC9424_.wvu.PrintArea" localSheetId="2" hidden="1">A2_Waelzungskosten!#REF!</definedName>
    <definedName name="Z_0E2A2160_8744_4154_A618_3ADA0BDC9424_.wvu.PrintArea" localSheetId="3" hidden="1">B1_Plan_BAB!$B$3:$C$138</definedName>
    <definedName name="Z_0E2A2160_8744_4154_A618_3ADA0BDC9424_.wvu.PrintTitles" localSheetId="3" hidden="1">B1_Plan_BAB!$B:$C,B1_Plan_BAB!$3:$3</definedName>
    <definedName name="Z_8C9D86F0_E2DD_4158_B04E_EE6EF937241B_.wvu.FilterData" localSheetId="1" hidden="1">A1_Allgemeine_Informationen!$F$14</definedName>
    <definedName name="Z_8C9D86F0_E2DD_4158_B04E_EE6EF937241B_.wvu.PrintArea" localSheetId="1" hidden="1">A1_Allgemeine_Informationen!$A$1:$D$20</definedName>
    <definedName name="Z_8C9D86F0_E2DD_4158_B04E_EE6EF937241B_.wvu.PrintArea" localSheetId="2" hidden="1">A2_Waelzungskosten!$A$1:$D$5</definedName>
    <definedName name="Z_8C9D86F0_E2DD_4158_B04E_EE6EF937241B_.wvu.PrintArea" localSheetId="3" hidden="1">B1_Plan_BAB!$A$1:$E$155</definedName>
    <definedName name="Z_8C9D86F0_E2DD_4158_B04E_EE6EF937241B_.wvu.PrintArea" localSheetId="4" hidden="1">B2_Plan_AKHK!$A$1:$G$49</definedName>
    <definedName name="Z_8C9D86F0_E2DD_4158_B04E_EE6EF937241B_.wvu.PrintArea" localSheetId="5" hidden="1">C_kalk_Gewerbesteuer!$A$1:$D$9</definedName>
    <definedName name="Z_8C9D86F0_E2DD_4158_B04E_EE6EF937241B_.wvu.PrintArea" localSheetId="6" hidden="1">D_Nutzungsdauern!$A$1:$G$47</definedName>
  </definedNames>
  <calcPr calcId="145621"/>
  <customWorkbookViews>
    <customWorkbookView name="611-3 - Persönliche Ansicht" guid="{8C9D86F0-E2DD-4158-B04E-EE6EF937241B}" mergeInterval="0" personalView="1" maximized="1" windowWidth="1916" windowHeight="855" tabRatio="705" activeSheetId="125"/>
  </customWorkbookViews>
</workbook>
</file>

<file path=xl/calcChain.xml><?xml version="1.0" encoding="utf-8"?>
<calcChain xmlns="http://schemas.openxmlformats.org/spreadsheetml/2006/main">
  <c r="E48" i="121" l="1"/>
  <c r="D5" i="121" l="1"/>
  <c r="D109" i="47" l="1"/>
  <c r="D101" i="47"/>
  <c r="D102" i="47"/>
  <c r="D103" i="47"/>
  <c r="D104" i="47"/>
  <c r="D105" i="47"/>
  <c r="D106" i="47"/>
  <c r="D107" i="47"/>
  <c r="D108" i="47"/>
  <c r="D100" i="47"/>
  <c r="D92" i="47"/>
  <c r="D93" i="47"/>
  <c r="D94" i="47"/>
  <c r="D95" i="47"/>
  <c r="D96" i="47"/>
  <c r="D97" i="47"/>
  <c r="D98" i="47"/>
  <c r="D87" i="47"/>
  <c r="D88" i="47"/>
  <c r="D89" i="47"/>
  <c r="D90" i="47"/>
  <c r="D91" i="47"/>
  <c r="D86" i="47"/>
  <c r="D77" i="47"/>
  <c r="D78" i="47"/>
  <c r="D79" i="47"/>
  <c r="D80" i="47"/>
  <c r="D81" i="47"/>
  <c r="D82" i="47"/>
  <c r="D83" i="47"/>
  <c r="D76" i="47"/>
  <c r="D74" i="47"/>
  <c r="D73" i="47"/>
  <c r="D72" i="47"/>
  <c r="D70" i="47"/>
  <c r="D69" i="47"/>
  <c r="D62" i="47"/>
  <c r="D63" i="47"/>
  <c r="D64" i="47"/>
  <c r="D65" i="47"/>
  <c r="D66" i="47"/>
  <c r="D67" i="47"/>
  <c r="F47" i="121"/>
  <c r="F46" i="121"/>
  <c r="F45" i="121"/>
  <c r="F44" i="121"/>
  <c r="F43" i="121"/>
  <c r="F42" i="121"/>
  <c r="F41" i="121"/>
  <c r="F40" i="121"/>
  <c r="F39" i="121"/>
  <c r="F38" i="121"/>
  <c r="F37" i="121"/>
  <c r="F36" i="121"/>
  <c r="F35" i="121"/>
  <c r="F34" i="121"/>
  <c r="F33" i="121"/>
  <c r="F32" i="121"/>
  <c r="F31" i="121"/>
  <c r="F30" i="121"/>
  <c r="F29" i="121"/>
  <c r="F28" i="121"/>
  <c r="F27" i="121"/>
  <c r="F26" i="121"/>
  <c r="F25" i="121"/>
  <c r="F24" i="121"/>
  <c r="F23" i="121"/>
  <c r="F22" i="121"/>
  <c r="F21" i="121"/>
  <c r="F20" i="121"/>
  <c r="F19" i="121"/>
  <c r="F18" i="121"/>
  <c r="F17" i="121"/>
  <c r="F16" i="121"/>
  <c r="F15" i="121"/>
  <c r="F14" i="121"/>
  <c r="F13" i="121"/>
  <c r="F12" i="121"/>
  <c r="F11" i="121"/>
  <c r="F10" i="121"/>
  <c r="F9" i="121"/>
  <c r="F8" i="121"/>
  <c r="F7" i="121"/>
  <c r="F6" i="121"/>
  <c r="E6" i="121"/>
  <c r="E7" i="121"/>
  <c r="E8" i="121"/>
  <c r="E9" i="121"/>
  <c r="E10" i="121"/>
  <c r="E11" i="121"/>
  <c r="E12" i="121"/>
  <c r="E13" i="121"/>
  <c r="E14" i="121"/>
  <c r="E15" i="121"/>
  <c r="E16" i="121"/>
  <c r="E17" i="121"/>
  <c r="E18" i="121"/>
  <c r="E19" i="121"/>
  <c r="E20" i="121"/>
  <c r="E21" i="121"/>
  <c r="E22" i="121"/>
  <c r="E23" i="121"/>
  <c r="E24" i="121"/>
  <c r="E25" i="121"/>
  <c r="E26" i="121"/>
  <c r="E27" i="121"/>
  <c r="E28" i="121"/>
  <c r="E29" i="121"/>
  <c r="E30" i="121"/>
  <c r="E31" i="121"/>
  <c r="E32" i="121"/>
  <c r="E33" i="121"/>
  <c r="E34" i="121"/>
  <c r="E35" i="121"/>
  <c r="E36" i="121"/>
  <c r="E37" i="121"/>
  <c r="E38" i="121"/>
  <c r="E39" i="121"/>
  <c r="E40" i="121"/>
  <c r="E41" i="121"/>
  <c r="E42" i="121"/>
  <c r="E43" i="121"/>
  <c r="E44" i="121"/>
  <c r="E45" i="121"/>
  <c r="E46" i="121"/>
  <c r="E47" i="121"/>
  <c r="E5" i="121"/>
  <c r="D61" i="47" s="1"/>
  <c r="H48" i="125"/>
  <c r="D32" i="121"/>
  <c r="D33" i="121"/>
  <c r="D34" i="121"/>
  <c r="D35" i="121"/>
  <c r="D36" i="121"/>
  <c r="D37" i="121"/>
  <c r="D38" i="121"/>
  <c r="D39" i="121"/>
  <c r="D40" i="121"/>
  <c r="D41" i="121"/>
  <c r="D42" i="121"/>
  <c r="D43" i="121"/>
  <c r="D44" i="121"/>
  <c r="D45" i="121"/>
  <c r="D46" i="121"/>
  <c r="D47" i="121"/>
  <c r="D31" i="121"/>
  <c r="D30" i="121"/>
  <c r="D29" i="121"/>
  <c r="D28" i="121"/>
  <c r="D27" i="121"/>
  <c r="D26" i="121"/>
  <c r="D6" i="121"/>
  <c r="D7" i="121"/>
  <c r="D8" i="121"/>
  <c r="D9" i="121"/>
  <c r="D10" i="121"/>
  <c r="D11" i="121"/>
  <c r="D12" i="121"/>
  <c r="D13" i="121"/>
  <c r="D14" i="121"/>
  <c r="D15" i="121"/>
  <c r="D16" i="121"/>
  <c r="D17" i="121"/>
  <c r="D18" i="121"/>
  <c r="D19" i="121"/>
  <c r="D20" i="121"/>
  <c r="D21" i="121"/>
  <c r="D22" i="121"/>
  <c r="D23" i="121"/>
  <c r="D24" i="121"/>
  <c r="D25" i="121"/>
  <c r="C4" i="121"/>
  <c r="F5" i="121" l="1"/>
  <c r="D85" i="47"/>
  <c r="F4" i="121"/>
  <c r="C17" i="1" l="1"/>
  <c r="C4" i="129" l="1"/>
  <c r="C6" i="129" s="1"/>
  <c r="C48" i="121" l="1"/>
  <c r="D6" i="47"/>
  <c r="D12" i="47"/>
  <c r="D22" i="47"/>
  <c r="D20" i="47" s="1"/>
  <c r="D31" i="47"/>
  <c r="D35" i="47"/>
  <c r="D68" i="47"/>
  <c r="D84" i="47"/>
  <c r="D99" i="47"/>
  <c r="D110" i="47"/>
  <c r="D113" i="47"/>
  <c r="D129" i="47"/>
  <c r="D132" i="47"/>
  <c r="D141" i="47"/>
  <c r="D140" i="47" s="1"/>
  <c r="D71" i="47"/>
  <c r="D128" i="47" l="1"/>
  <c r="D5" i="47"/>
  <c r="D119" i="47"/>
  <c r="D60" i="47"/>
  <c r="D75" i="47"/>
  <c r="D59" i="47" l="1"/>
  <c r="D58" i="47" s="1"/>
  <c r="F48" i="121"/>
  <c r="D116" i="47" s="1"/>
  <c r="D25" i="47" l="1"/>
  <c r="D4" i="47" s="1"/>
  <c r="C7" i="129"/>
  <c r="C8" i="129" s="1"/>
  <c r="D117" i="47" s="1"/>
  <c r="D118" i="47" l="1"/>
  <c r="D154" i="47" s="1"/>
  <c r="C4" i="69" s="1"/>
</calcChain>
</file>

<file path=xl/sharedStrings.xml><?xml version="1.0" encoding="utf-8"?>
<sst xmlns="http://schemas.openxmlformats.org/spreadsheetml/2006/main" count="463" uniqueCount="427">
  <si>
    <t>Rohrleitungen/Hausanschlussleitungen Polyvinylchlorid (PVC)</t>
  </si>
  <si>
    <t xml:space="preserve">Armaturen/Armaturenstationen </t>
  </si>
  <si>
    <t xml:space="preserve">Gaszähler der Verteilung </t>
  </si>
  <si>
    <t xml:space="preserve">Verdichter in Gasmischanlagen </t>
  </si>
  <si>
    <t xml:space="preserve">Fernwirkanlagen </t>
  </si>
  <si>
    <t>Rohrleitungen/Hausanschlussleitungen Grauguss (&gt; DN 150)</t>
  </si>
  <si>
    <t xml:space="preserve">Molchschleusen </t>
  </si>
  <si>
    <t>Hausdruckregler/Zählerregler</t>
  </si>
  <si>
    <t>Erlöse aus Verkauf von Entspannungsstrom</t>
  </si>
  <si>
    <t>Aufwendungen für überlassene Netzinfrastruktur</t>
  </si>
  <si>
    <t>I.a.</t>
  </si>
  <si>
    <t>I.b.</t>
  </si>
  <si>
    <t>Erlöse aus der Herstellung bestimmter Gasbeschaffenheiten</t>
  </si>
  <si>
    <t xml:space="preserve">Erlöse aus sonstigen Flexibilitätsdienstleistungen </t>
  </si>
  <si>
    <t xml:space="preserve">Piping und Armaturen </t>
  </si>
  <si>
    <t xml:space="preserve">Messeinrichtungen </t>
  </si>
  <si>
    <t>Gleisanlagen, Eisenbahnwagen</t>
  </si>
  <si>
    <t xml:space="preserve">Werkzeuge/Geräte </t>
  </si>
  <si>
    <t>Lagereinrichtung</t>
  </si>
  <si>
    <t xml:space="preserve">Leichtfahrzeuge </t>
  </si>
  <si>
    <t xml:space="preserve">Schwerfahrzeuge </t>
  </si>
  <si>
    <t xml:space="preserve">Kalk. Abschreibungen allgemeine Anlagen </t>
  </si>
  <si>
    <t>Kalk. Abschreibungen EDV-Anlagen</t>
  </si>
  <si>
    <t>Kalk. Abschreibungen Fahrzeuge</t>
  </si>
  <si>
    <t xml:space="preserve">Kalk. Abschreibungen Rohrleitungen/Hausanschlussleitungen </t>
  </si>
  <si>
    <t xml:space="preserve">Kalk. Abschreibungen Mess-, Regel- und Zähleranlagen </t>
  </si>
  <si>
    <t xml:space="preserve">Gasmessanlagen </t>
  </si>
  <si>
    <t>Leit- und Energietechnik (Erdgasverdichteranlagen)</t>
  </si>
  <si>
    <t>Nebenanlagen (Erdgasverdichteranlagen)</t>
  </si>
  <si>
    <t>Sicherheitseinrichtungen (Rohrleitungen/Hausanschlussleitungen)</t>
  </si>
  <si>
    <t>Sicherheitseinrichtungen (Mess-, Regel- und Zähleranlagen)</t>
  </si>
  <si>
    <t>Gebäude (Mess-, Regel- und Zähleranlagen)</t>
  </si>
  <si>
    <t>davon soziale Abgaben und sonstige Aufwendungen</t>
  </si>
  <si>
    <t xml:space="preserve">davon Aufwendungen für Roh-, Hilfs- und Betriebsstoffe </t>
  </si>
  <si>
    <t xml:space="preserve">davon für sonstige Flexibilitätsdienstleistungen </t>
  </si>
  <si>
    <t xml:space="preserve">davon Postkosten, Frachtkosten und ähnliche Kosten </t>
  </si>
  <si>
    <t xml:space="preserve">Aufwendungen für Differenzmengen </t>
  </si>
  <si>
    <t xml:space="preserve">Erdgasverdichtung </t>
  </si>
  <si>
    <t>Hardware</t>
  </si>
  <si>
    <t>Software</t>
  </si>
  <si>
    <t>Leit- und Energietechnik (Mess-, Regel- und Zähleranlagen)</t>
  </si>
  <si>
    <t>davon Sponsoring, Werbung, Spenden</t>
  </si>
  <si>
    <t>Aufwendungen für die Beschaffung von Verlustenergie</t>
  </si>
  <si>
    <t>Gewerbesteuerhebesatz (%):</t>
  </si>
  <si>
    <t>5.8.3</t>
  </si>
  <si>
    <t>5.8.4</t>
  </si>
  <si>
    <t>5.8.5</t>
  </si>
  <si>
    <t>5.8.6</t>
  </si>
  <si>
    <t xml:space="preserve">Erlöse aus erweitertem Bilanzausgleich </t>
  </si>
  <si>
    <t>Erlöse aus anderen erforderlichen sonstigen Hilfsdiensten</t>
  </si>
  <si>
    <t>Firma des Gasnetzbetreibers:</t>
  </si>
  <si>
    <t>Löhne und Gehälter</t>
  </si>
  <si>
    <t xml:space="preserve">davon für Altersversorgung </t>
  </si>
  <si>
    <t xml:space="preserve">davon gegenüber verbundenen Unternehmen </t>
  </si>
  <si>
    <t>davon gegenüber Unternehmen, mit denen ein Beteiligungsverhältnis besteht</t>
  </si>
  <si>
    <t>davon Konzessionsabgaben</t>
  </si>
  <si>
    <t>davon Mieten, sonstige Pachtzinsen, sonstige Leasingraten, Gebühren und Beiträge</t>
  </si>
  <si>
    <t xml:space="preserve">davon Versicherungen </t>
  </si>
  <si>
    <t>davon Bürobedarf, Drucksachen und Zeitschriften</t>
  </si>
  <si>
    <t xml:space="preserve">davon Reisekosten und Auslösungen </t>
  </si>
  <si>
    <t xml:space="preserve">davon Bewirtung und Geschenke </t>
  </si>
  <si>
    <t>Sonstiges</t>
  </si>
  <si>
    <t>Kalk. Gewerbesteuer</t>
  </si>
  <si>
    <t xml:space="preserve">Erträge aus Beteiligungen </t>
  </si>
  <si>
    <t xml:space="preserve">Erträge aus anderen Wertpapieren und Ausleihungen des Finanzanlagevermögens </t>
  </si>
  <si>
    <t xml:space="preserve">davon aus verbundenen Unternehmen </t>
  </si>
  <si>
    <t>Sonstige Erlöse und Erträge</t>
  </si>
  <si>
    <t>Sonstige Zinsen und ähnliche Erträge</t>
  </si>
  <si>
    <t>Kostenmindernde Erlöse und Erträge</t>
  </si>
  <si>
    <t>davon aus verbundenen Unternehmen</t>
  </si>
  <si>
    <t xml:space="preserve">Aufwandsgleiche Kosten </t>
  </si>
  <si>
    <t xml:space="preserve">Materialkosten </t>
  </si>
  <si>
    <t xml:space="preserve">davon Aufwendungen für bezogene Leistungen </t>
  </si>
  <si>
    <t xml:space="preserve">Personalkosten </t>
  </si>
  <si>
    <t>Soziale Abgaben und Aufwendungen für Altersversorgung und für Unterstützung</t>
  </si>
  <si>
    <t xml:space="preserve">Sonstige betriebliche Kosten </t>
  </si>
  <si>
    <t>davon Rechts- und Beratungskosten</t>
  </si>
  <si>
    <t>davon Wartung und Instandsetzung</t>
  </si>
  <si>
    <t>Andere sonstige Zinsen und ähnliche Erträge</t>
  </si>
  <si>
    <t>Aufwendungen an vorgelagerte Netzbetreiber</t>
  </si>
  <si>
    <t>davon Einzelwertberichtigungen und Abschreibungen auf Forderungen</t>
  </si>
  <si>
    <t>davon gegenüber Kreditinstituten</t>
  </si>
  <si>
    <t xml:space="preserve">Aufwendungen für durch Dritte erbrachte Betriebsführung </t>
  </si>
  <si>
    <t>Aufwendungen für durch Dritte erbrachte Wartungs- und Instandhaltungsleistungen</t>
  </si>
  <si>
    <t>bitte wählen</t>
  </si>
  <si>
    <t>Kalk. Abschreibungen Gasbehälter</t>
  </si>
  <si>
    <t>Kalk. Abschreibungen Erdgasverdichteranlagen</t>
  </si>
  <si>
    <t>Erträge aus Forderungen aus Lieferungen und Leistungen</t>
  </si>
  <si>
    <t>Erträge aus sonstigen Vermögensgegenständen</t>
  </si>
  <si>
    <t>Erträge aus Finanzanlagen</t>
  </si>
  <si>
    <t>davon Erträge aus verzinslichen Finanzanlagen</t>
  </si>
  <si>
    <t>davon Erträge aus Cash-Pooling</t>
  </si>
  <si>
    <t>Erträge aus Forderungen gegen Unternehmen, mit denen ein Beteiligungsverhältnis besteht</t>
  </si>
  <si>
    <t>Erträge aus Forderungen gegenüber verbundenen Unternehmen (z.B. Cash-Pooling)</t>
  </si>
  <si>
    <t>Ansetzbare betriebliche Steuern (außer Gewerbesteuer, Körperschaftsteuer, Einkommensteuer und Solidaritätszuschlag)</t>
  </si>
  <si>
    <t xml:space="preserve">Kalk. Abschreibungen Fernwirkanlagen </t>
  </si>
  <si>
    <t>Kalk. Abschreibungen Rohrleitungen/Hausanschlussleitungen Stahl</t>
  </si>
  <si>
    <t xml:space="preserve">Erlöse aus Nominierungsersatzverfahren </t>
  </si>
  <si>
    <t>Gasbehälter</t>
  </si>
  <si>
    <t>Gasreinigungsanlagen</t>
  </si>
  <si>
    <t>Verkehrswege</t>
  </si>
  <si>
    <t xml:space="preserve">Regeleinrichtungen </t>
  </si>
  <si>
    <t>Gesamt</t>
  </si>
  <si>
    <t>Kalk. Eigenkapitalverzinsung</t>
  </si>
  <si>
    <t>Gaspool</t>
  </si>
  <si>
    <t>Thyssengas GmbH</t>
  </si>
  <si>
    <t>Gasunie Deutschland Transport Services GmbH</t>
  </si>
  <si>
    <t>GRTgaz Deutschland GmbH</t>
  </si>
  <si>
    <t>bayernets GmbH</t>
  </si>
  <si>
    <t>davon für die Durchführung der Versteigerung nach § 10 Abs. 6 GasNZV a.F.</t>
  </si>
  <si>
    <t>davon Sonstiges</t>
  </si>
  <si>
    <t>davon Entgelte für vermiedene Netzkosten nach § 20a GasNEV</t>
  </si>
  <si>
    <t>1.1</t>
  </si>
  <si>
    <t>1.1.1</t>
  </si>
  <si>
    <t>1.1.1.1</t>
  </si>
  <si>
    <t>1.1.1.2</t>
  </si>
  <si>
    <t>Aufwendungen für die Beschaffung von Treibenergie</t>
  </si>
  <si>
    <t>1.1.1.3</t>
  </si>
  <si>
    <t>Aufwendungen für die Beschaffung von Eigenverbrauch</t>
  </si>
  <si>
    <t>1.1.1.4</t>
  </si>
  <si>
    <t>Aufwendungen für die Beschaffung von Entspannungsenergie</t>
  </si>
  <si>
    <t>1.1.1.5</t>
  </si>
  <si>
    <t>1.1.2</t>
  </si>
  <si>
    <t>1.1.2.1</t>
  </si>
  <si>
    <t>1.1.2.2</t>
  </si>
  <si>
    <t>1.1.2.3</t>
  </si>
  <si>
    <t>1.1.2.4</t>
  </si>
  <si>
    <t>1.1.2.5</t>
  </si>
  <si>
    <t xml:space="preserve">Aufwendungen für die Beschaffung von Ausgleichsenergie für den Basisbilanzausgleich </t>
  </si>
  <si>
    <t>1.1.2.6</t>
  </si>
  <si>
    <t>1.1.2.7</t>
  </si>
  <si>
    <t>1.2</t>
  </si>
  <si>
    <t>1.2.1</t>
  </si>
  <si>
    <t>1.2.2</t>
  </si>
  <si>
    <t>1.2.2.1</t>
  </si>
  <si>
    <t>1.2.2.2</t>
  </si>
  <si>
    <t>1.3</t>
  </si>
  <si>
    <t xml:space="preserve">Fremdkapitalzinsen (Zinsen und ähnliche Aufwendungen) </t>
  </si>
  <si>
    <t>1.3.a</t>
  </si>
  <si>
    <t>1.3.1</t>
  </si>
  <si>
    <t>1.3.2</t>
  </si>
  <si>
    <t>1.3.3</t>
  </si>
  <si>
    <t>1.3.4</t>
  </si>
  <si>
    <t>1.4</t>
  </si>
  <si>
    <t>1.4.1</t>
  </si>
  <si>
    <t>davon KFZ-Steuer</t>
  </si>
  <si>
    <t>1.4.2</t>
  </si>
  <si>
    <t>davon Grundsteuer</t>
  </si>
  <si>
    <t>1.4.3</t>
  </si>
  <si>
    <t>1.5</t>
  </si>
  <si>
    <t>1.5.1</t>
  </si>
  <si>
    <t>1.5.2</t>
  </si>
  <si>
    <t>1.5.3</t>
  </si>
  <si>
    <t>1.5.4</t>
  </si>
  <si>
    <t>1.5.4.a</t>
  </si>
  <si>
    <t>1.5.4.b</t>
  </si>
  <si>
    <t>1.5.5</t>
  </si>
  <si>
    <t>1.5.6</t>
  </si>
  <si>
    <t>1.5.6.a</t>
  </si>
  <si>
    <t>davon aufgrund von Marktgebietskooperationen</t>
  </si>
  <si>
    <t>1.5.7</t>
  </si>
  <si>
    <t>1.5.8</t>
  </si>
  <si>
    <t>1.5.9</t>
  </si>
  <si>
    <t>1.5.10</t>
  </si>
  <si>
    <t>1.5.11</t>
  </si>
  <si>
    <t>1.5.12</t>
  </si>
  <si>
    <t>1.5.13</t>
  </si>
  <si>
    <t>1.5.14</t>
  </si>
  <si>
    <t>1.5.15</t>
  </si>
  <si>
    <t>1.5.16</t>
  </si>
  <si>
    <t>1.5.17</t>
  </si>
  <si>
    <t>1.5.18</t>
  </si>
  <si>
    <t>1.5.19</t>
  </si>
  <si>
    <t>2</t>
  </si>
  <si>
    <t>kalkulatorische Abschreibungen</t>
  </si>
  <si>
    <t>2.1</t>
  </si>
  <si>
    <t>Abschreibungen Sachanlagevermögen</t>
  </si>
  <si>
    <t>2.1.1</t>
  </si>
  <si>
    <t>2.1.1.1</t>
  </si>
  <si>
    <t>2.1.1.2</t>
  </si>
  <si>
    <t>2.1.1.3</t>
  </si>
  <si>
    <t>2.1.1.4</t>
  </si>
  <si>
    <t>2.1.1.5</t>
  </si>
  <si>
    <t>2.1.1.6</t>
  </si>
  <si>
    <t>2.1.1.7</t>
  </si>
  <si>
    <t>2.1.1.8</t>
  </si>
  <si>
    <t>2.1.1.8.1</t>
  </si>
  <si>
    <t>2.1.1.8.2</t>
  </si>
  <si>
    <t>2.1.1.9</t>
  </si>
  <si>
    <t>2.1.1.9.1</t>
  </si>
  <si>
    <t>2.1.1.9.2</t>
  </si>
  <si>
    <t>2.1.2</t>
  </si>
  <si>
    <t>2.1.3</t>
  </si>
  <si>
    <t>2.1.3.1</t>
  </si>
  <si>
    <t>2.1.3.2</t>
  </si>
  <si>
    <t>2.1.3.3</t>
  </si>
  <si>
    <t>2.1.3.4</t>
  </si>
  <si>
    <t>2.1.3.5</t>
  </si>
  <si>
    <t>2.1.3.6</t>
  </si>
  <si>
    <t>2.1.3.7</t>
  </si>
  <si>
    <t>2.1.3.8</t>
  </si>
  <si>
    <t>2.1.4</t>
  </si>
  <si>
    <t>2.1.4.1</t>
  </si>
  <si>
    <t>2.1.4.1.1</t>
  </si>
  <si>
    <t>2.1.4.1.2</t>
  </si>
  <si>
    <t>2.1.4.1.3</t>
  </si>
  <si>
    <t>2.1.4.2</t>
  </si>
  <si>
    <t>2.1.4.3</t>
  </si>
  <si>
    <t>2.1.4.4</t>
  </si>
  <si>
    <t>2.1.4.5</t>
  </si>
  <si>
    <t>2.1.4.6</t>
  </si>
  <si>
    <t>2.1.4.7</t>
  </si>
  <si>
    <t>2.1.4.8</t>
  </si>
  <si>
    <t>2.1.5</t>
  </si>
  <si>
    <t>2.1.5.1</t>
  </si>
  <si>
    <t>2.1.5.2</t>
  </si>
  <si>
    <t>2.1.5.3</t>
  </si>
  <si>
    <t>2.1.5.4</t>
  </si>
  <si>
    <t>2.1.5.5</t>
  </si>
  <si>
    <t>2.1.5.6</t>
  </si>
  <si>
    <t>2.1.5.7</t>
  </si>
  <si>
    <t>2.1.5.8</t>
  </si>
  <si>
    <t>2.1.5.9</t>
  </si>
  <si>
    <t>2.1.6</t>
  </si>
  <si>
    <t>2.2</t>
  </si>
  <si>
    <t>Abschreibungen immaterielles Anlagevermögen</t>
  </si>
  <si>
    <t>2.2.1</t>
  </si>
  <si>
    <t>2.2.2</t>
  </si>
  <si>
    <t>2.3</t>
  </si>
  <si>
    <t>Abschreibungen auf Finanzanlagen und auf Wertpapiere des Umlaufvermögens</t>
  </si>
  <si>
    <t>2.3.1</t>
  </si>
  <si>
    <t>2.3.2</t>
  </si>
  <si>
    <t>Abschreibungen auf Wertpapiere des Umlaufvermögens</t>
  </si>
  <si>
    <t>3</t>
  </si>
  <si>
    <t>4</t>
  </si>
  <si>
    <t>Netzkosten I.a. vor Abzug der kostenmindernden Erlöse</t>
  </si>
  <si>
    <t>5</t>
  </si>
  <si>
    <t>5.1</t>
  </si>
  <si>
    <t>Erlöse aus Konzessionsabgaben</t>
  </si>
  <si>
    <t>5.2</t>
  </si>
  <si>
    <t>andere aktivierte Eigenleistungen</t>
  </si>
  <si>
    <t>5.3</t>
  </si>
  <si>
    <t>5.3.a</t>
  </si>
  <si>
    <t>5.4</t>
  </si>
  <si>
    <t xml:space="preserve">Erträge aus der Auflösung von Netzanschlussbeiträgen </t>
  </si>
  <si>
    <t>5.5</t>
  </si>
  <si>
    <t>Erträge aus der Auflösung von Baukostenzuschüssen</t>
  </si>
  <si>
    <t>5.6</t>
  </si>
  <si>
    <t>5.6.a</t>
  </si>
  <si>
    <t>5.7</t>
  </si>
  <si>
    <t>5.7.1</t>
  </si>
  <si>
    <t>5.7.1.1</t>
  </si>
  <si>
    <t>5.7.1.2</t>
  </si>
  <si>
    <t>5.7.2</t>
  </si>
  <si>
    <t>5.7.2.1</t>
  </si>
  <si>
    <t>5.7.2.2</t>
  </si>
  <si>
    <t>5.7.2.3</t>
  </si>
  <si>
    <t>5.7.2.4</t>
  </si>
  <si>
    <t>5.7.2.5</t>
  </si>
  <si>
    <t>Erträge aus Wertpapieren des Umlaufvermögens</t>
  </si>
  <si>
    <t>5.7.2.6</t>
  </si>
  <si>
    <t>Erträge aus Kassenbestand, Guthaben bei der Bundesbank und Kreditinstituten</t>
  </si>
  <si>
    <t>5.7.2.7</t>
  </si>
  <si>
    <t>5.8</t>
  </si>
  <si>
    <t>5.8.1</t>
  </si>
  <si>
    <t>Erlöse aus der Bereitstellung sonstiger Hilfsdienste gemäß § 5 Abs. 3 GasNZV a.F.</t>
  </si>
  <si>
    <t>5.8.1.1</t>
  </si>
  <si>
    <t>5.8.1.2</t>
  </si>
  <si>
    <t>5.8.1.3</t>
  </si>
  <si>
    <t>5.8.1.4</t>
  </si>
  <si>
    <t>5.8.1.5</t>
  </si>
  <si>
    <t>5.8.2</t>
  </si>
  <si>
    <t>Nicht zurückgestellte Erlöse aus Versteigerungen gemäß § 10 Abs. 6 GasNZV a.F.</t>
  </si>
  <si>
    <t>Erlöse aus Auflösungen von Rückstellungen gemäß § 10 Abs. 6 GasNZV a.F.</t>
  </si>
  <si>
    <t>Erlöse aus Differenzmengen</t>
  </si>
  <si>
    <t>Andere sonstige Erlöse</t>
  </si>
  <si>
    <t>5.8.6a</t>
  </si>
  <si>
    <t>davon Umsatzerlöse aus für Dritte erbrachte Dienstleistungen</t>
  </si>
  <si>
    <t>5.8.7</t>
  </si>
  <si>
    <t>Andere sonstige Erträge</t>
  </si>
  <si>
    <t>Netzkosten I.b. nach Abzug kostenmindernder Erlöse</t>
  </si>
  <si>
    <t>NCG</t>
  </si>
  <si>
    <t>GASCADE Gastransport GmbH</t>
  </si>
  <si>
    <t>jordgas Transport GmbH</t>
  </si>
  <si>
    <t>Fluxys TENP GmbH</t>
  </si>
  <si>
    <t>NOWEGA GmbH</t>
  </si>
  <si>
    <t>Gastransport Nord GmbH</t>
  </si>
  <si>
    <t>OPAL NEL Transport GmbH</t>
  </si>
  <si>
    <t>Open Grid Europe GmbH</t>
  </si>
  <si>
    <t>terranets bw GmbH</t>
  </si>
  <si>
    <t>Lubmin-Brandov Gastransportgesellschaft mbH</t>
  </si>
  <si>
    <t>Erste Wingas Projektgesellschaft mbH</t>
  </si>
  <si>
    <t>Gasunie Ostseeanbindungsleitung GmbH</t>
  </si>
  <si>
    <t>Fluxys Deutschland GmbH</t>
  </si>
  <si>
    <t>Grundstücksanlagen, Bauten für Transportwesen (ohne Grundstücke)</t>
  </si>
  <si>
    <t>Betriebsgebäude (ohne Grundstücke)</t>
  </si>
  <si>
    <t>Verwaltungsgebäude (ohne Grundstücke)</t>
  </si>
  <si>
    <t>Fernwirkanlagen</t>
  </si>
  <si>
    <t>Gebäude</t>
  </si>
  <si>
    <t>Nebenanlagen</t>
  </si>
  <si>
    <t>Verdichter in Gasmischanlagen je nach Einsatzdauer</t>
  </si>
  <si>
    <t>Leit- und Energietechnik</t>
  </si>
  <si>
    <t>Sicherheitseinrichtungen</t>
  </si>
  <si>
    <t>Regeleinrichtung</t>
  </si>
  <si>
    <t>Messeinrichtung</t>
  </si>
  <si>
    <t>Hausdruckregler / Zählerregler</t>
  </si>
  <si>
    <t>Gaszähler der Verteilung</t>
  </si>
  <si>
    <t>Molchschleusen</t>
  </si>
  <si>
    <t>Armaturen / Armaturenstationen</t>
  </si>
  <si>
    <t>Polyvynilchlorid (PVC)</t>
  </si>
  <si>
    <t>Polyethylen (PE - HD)</t>
  </si>
  <si>
    <t xml:space="preserve">Duktiler Guss </t>
  </si>
  <si>
    <t>Grauguss (&gt; DN 150)</t>
  </si>
  <si>
    <t>Stahlleitungen - bituminiert</t>
  </si>
  <si>
    <t>Stahlleitungen - kathodisch geschützt</t>
  </si>
  <si>
    <t>Stahlleitungen - PE ummantelt</t>
  </si>
  <si>
    <t>Gebäude, Verkehrswege</t>
  </si>
  <si>
    <t>Gasmessanlage</t>
  </si>
  <si>
    <t>Piping und Armaturen</t>
  </si>
  <si>
    <t>Gasreinigungsanlage</t>
  </si>
  <si>
    <t>Erdgasverdichtung</t>
  </si>
  <si>
    <t>Schwerfahrzeuge</t>
  </si>
  <si>
    <t>Leichtfahrzeuge</t>
  </si>
  <si>
    <t>Werkzeuge/ Geräte</t>
  </si>
  <si>
    <t>Geschäftsausstattung (ohne EDV, Werkzeuge/Geräte)</t>
  </si>
  <si>
    <t>Verwaltungsgebäude</t>
  </si>
  <si>
    <t>Betriebsgebäude</t>
  </si>
  <si>
    <t>Grundstücksanlagen, Bauten für Transportwesen</t>
  </si>
  <si>
    <t>Grundstücke</t>
  </si>
  <si>
    <t>Hebesatz</t>
  </si>
  <si>
    <t>Steuermesszahl</t>
  </si>
  <si>
    <t>Gewerbesteuersatz</t>
  </si>
  <si>
    <t>Kalkulatorische Eigenkapitalverzinsung gem. § 7 GasNEV</t>
  </si>
  <si>
    <t>Kalkulatorische Gewerbesteuer gem. § 8 GasNEV</t>
  </si>
  <si>
    <t>Rohrleitungen/Hausanschlussleitungen Stahl PE ummantelt ≤ 16 bar</t>
  </si>
  <si>
    <t>Rohrleitungen/Hausanschlussleitungen Stahl PE ummantelt &gt; 16 bar</t>
  </si>
  <si>
    <t>Rohrleitungen/Hausanschlussleitungen Stahl kathodisch geschützt ≤ 16 bar</t>
  </si>
  <si>
    <t>Rohrleitungen/Hausanschlussleitungen Stahl kathodisch geschützt &gt; 16 bar</t>
  </si>
  <si>
    <t>Rohrleitungen/Hausanschlussleitungen Stahl bituminiert ≤ 16 bar</t>
  </si>
  <si>
    <t>Rohrleitungen/Hausanschlussleitungen Stahl bituminiert &gt; 16 bar</t>
  </si>
  <si>
    <t>Ermittlung der kalkulatorischen Gewerbesteuer gem. § 8 GasNEV</t>
  </si>
  <si>
    <t>Netzbetreiberspezifische Nutzungsdauern</t>
  </si>
  <si>
    <t>Anlagengruppen</t>
  </si>
  <si>
    <t>Anlagengruppen
-nummer</t>
  </si>
  <si>
    <t>Untergrenze</t>
  </si>
  <si>
    <t>Obergrenze</t>
  </si>
  <si>
    <t>Netzbetreiber-
spezifisch</t>
  </si>
  <si>
    <t>Meldung der über das Marktgebiet zu wälzenden Plankosten</t>
  </si>
  <si>
    <t>Meldung der zu wälzenden Plankosten im Zusammenhang
mit der Marktraumumstellung gemäß § 19a EnWG</t>
  </si>
  <si>
    <t>Betriebsnummer:</t>
  </si>
  <si>
    <t>Netznummer:</t>
  </si>
  <si>
    <t>Marktgebiet:</t>
  </si>
  <si>
    <t xml:space="preserve">Rohrleitungen/HAL Duktiler Guss </t>
  </si>
  <si>
    <t>Sicherheitseinrichtungen (Rohrleitungen/HAL)</t>
  </si>
  <si>
    <t>davon Fremdkapitalzinsen, die im Zusammenhang
mit Gabi-Gas, Regel- und Ausgleichsenergie stehen</t>
  </si>
  <si>
    <t>davon für die Einrichtung und den Betrieb einer Handelsplattform § 12 GasNZV
(§ 14 Abs. 1 GasNZV a.F.)</t>
  </si>
  <si>
    <t>davon für die Einrichtung und den Betrieb einer Primärkapazitätsplattform
(§ 12 Abs. 1 GasNZV)</t>
  </si>
  <si>
    <t>davon für die Einrichtung und den Betrieb einer Sekundärkapazitätsplattform
(§ 12 Abs. 2 GasNZV)</t>
  </si>
  <si>
    <t>Erträge aus Forderungen, sonstigen Vermögensgegenständen, Wertpapieren
und liquiden Mitteln</t>
  </si>
  <si>
    <t>davon aus vertraglichen Vereinbarungen mit Dritten nach § 9 Abs. 3 Nr. 1 GasNZV
(§ 6 Abs. 3 S. 2 Nr. 1 GasNZV a.F.)</t>
  </si>
  <si>
    <t>Konzessionen, gewerbliche Schutzrechte und ähnliche Rechte und Werte
sowie Lizenzen an solchen Rechten und Werten</t>
  </si>
  <si>
    <t>Sicherheitseinrichtungen
(Mess-, Regel- und Zähleranlagen)</t>
  </si>
  <si>
    <t>Leit- und Energietechnik
(Mess-, Regel- und Zähleranlagen)</t>
  </si>
  <si>
    <t>Nebenanlagen
(Mess-, Regel- und Zähleranlagen)</t>
  </si>
  <si>
    <t>Gebäude
(Mess-, Regel- und Zähleranlagen)</t>
  </si>
  <si>
    <t>Rohrleitungen/HAL Polyvinylchlorid
(PVC)</t>
  </si>
  <si>
    <t xml:space="preserve">Rohrleitungen/HAL Polyethylen
(PE-HD) </t>
  </si>
  <si>
    <t>Rohrleitungen/HAL Grauguss
(&gt; DN 150)</t>
  </si>
  <si>
    <t xml:space="preserve">Sicherheitseinrichtungen
(Erdgasverdichteranlagen) </t>
  </si>
  <si>
    <t>Leit- und Energietechnik
(Erdgasverdichteranlagen)</t>
  </si>
  <si>
    <t>Nebenanlagen
(Erdgasverdichteranlagen)</t>
  </si>
  <si>
    <t>Rohrleitungen/HAL Stahl
PE ummantelt ≤ 16 bar</t>
  </si>
  <si>
    <t>Rohrleitungen/HAL Stahl
PE ummantelt &gt; 16 bar</t>
  </si>
  <si>
    <t>Rohrleitungen/HAL Stahl
kathodisch geschützt ≤ 16 bar</t>
  </si>
  <si>
    <t>Rohrleitungen/HAL Stahl
kathodisch geschützt &gt; 16 bar</t>
  </si>
  <si>
    <t>Rohrleitungen/HAL Stahl
bituminiert ≤ 16 bar</t>
  </si>
  <si>
    <t>Rohrleitungen/HAL Stahl
bituminiert &gt; 16 bar</t>
  </si>
  <si>
    <t>Geschäftsausstattung (ohne EDV, Werkzeuge/Geräte);
Vermittlungseinrichtungen</t>
  </si>
  <si>
    <t xml:space="preserve">Grundstücksanlagen, Bauten für Transportwesen </t>
  </si>
  <si>
    <t xml:space="preserve">Betriebsgebäude </t>
  </si>
  <si>
    <t xml:space="preserve">Verwaltungsgebäude </t>
  </si>
  <si>
    <t>Geschäftsausstattung
(ohne EDV, Werkzeuge/Geräte); Vermittlungseinrichtungen</t>
  </si>
  <si>
    <t>Gasmessanlagen</t>
  </si>
  <si>
    <t>Sicherheitseinrichtungen (Erdgasverdichteranlagen)</t>
  </si>
  <si>
    <t>Rohrleitungen/Hausanschlussleitungen Duktiler Guss</t>
  </si>
  <si>
    <t>Rohrleitungen/Hausanschlussleitungen Polyethylen (PE-HD)</t>
  </si>
  <si>
    <t>Regeleinrichtungen</t>
  </si>
  <si>
    <t>Grunddaten für die Berechnung der kalkulatorischen Eigenkapitalverzinsung
und der kalkulatorischen Gewerbesteuer</t>
  </si>
  <si>
    <t>Fernleitungsnetzbetreiber,
an den die Kostenmeldung erfolgt:</t>
  </si>
  <si>
    <t>Ontras Gastransport GmbH</t>
  </si>
  <si>
    <t>Allgemeine Hinweise</t>
  </si>
  <si>
    <t>Übersicht Tabellenblätter</t>
  </si>
  <si>
    <t>Es werden nur Kosten berücksichtigt, die durch den netztechnisch erforderlichen Umstellungsprozess von L-Gas auf H-Gas verursacht werden. Kosten die in der Kostenbasis für die Erlösobergrenze bzw. anderen Umlagen enthalten sind, werden nicht anerkannt. Bereits anerkannte oder beantragte Kosten für Investitionsmaßnahmen gemäß § 23 Abs. 1 S. 2 Nr. 7 ARegV werden nicht in die Wälzungsumlage mit einbezogen. Insofern werden nur Kosten anerkannt, die der Marktraumumstellung zugeordnet werden können.</t>
  </si>
  <si>
    <t>Erfassung der kalkulatorischen Planansätze in Anlehnung an die GasNEV</t>
  </si>
  <si>
    <t>davon für die Erstellung/Bereitstellung eines Informationssystems über die Kapazitätsauslastung (§ 10 GasNZV a.F.)</t>
  </si>
  <si>
    <t>davon aus der Vorgabe zur Reduzierung der Marktgebiete gemäß § 21 Abs. 1 GasNZV</t>
  </si>
  <si>
    <t>Armaturen/Armaturenstationen</t>
  </si>
  <si>
    <t>Nebenanlagen (Mess-, Regel- und Zähleranlagen)</t>
  </si>
  <si>
    <t>Abschreibungen auf Finanzanlagen</t>
  </si>
  <si>
    <t>Plankostenmeldung für das Geschäftsjahr:</t>
  </si>
  <si>
    <t>angesetzer Fremdkapitalzinssatz:</t>
  </si>
  <si>
    <t>angesetzer Eigenkapitalzinssatz:</t>
  </si>
  <si>
    <t>gewichteter Zinssatz:</t>
  </si>
  <si>
    <t>Plan Anschaffungs- / Herstellungskosten und Restwerte zum 31.12.2015</t>
  </si>
  <si>
    <t>In Tabellenblatt "B2_Plan_AKHK" sind die geplanten AKHK von dem Netzbetreiber einzutragen. Aus den Plan-AKHK (Mittelwert) ergeben sich abzüglich der Abschreibungen - abhängig von der netzbetreiberspezifischen Nutzungsdauer (Tabellenblatt "D_Nutzungsdauern") der Anlagen - die Restwerte zum 31.12.2015.</t>
  </si>
  <si>
    <t>Marktgebiet</t>
  </si>
  <si>
    <t>Anmerkungen</t>
  </si>
  <si>
    <t>Tabellenblatt</t>
  </si>
  <si>
    <t>Zelle</t>
  </si>
  <si>
    <t>Anmerkung</t>
  </si>
  <si>
    <t>Diese Zellen sind nicht durch den Netzbetreiber zu befüllen.</t>
  </si>
  <si>
    <t>Durch den Netzbetreiber zu befüllende Zellen.</t>
  </si>
  <si>
    <t>Farbcode</t>
  </si>
  <si>
    <t>automatisch befüllt werden.</t>
  </si>
  <si>
    <t xml:space="preserve">Bereits durch die BNetzA vorgebene Werte bzw. Zellen die durch die Berechnungssystematik </t>
  </si>
  <si>
    <t>A1_Allgemeine_Informationen
A2_Waelzungskosten
B1_Plan_BAB
B2_Plan_AKHK
C_kalk_Gewerbesteuer
D_Nutzungsdauern                                                                                                                                E_Anmerkungen</t>
  </si>
  <si>
    <t>Verzinsung</t>
  </si>
  <si>
    <t xml:space="preserve">Die kalkulatorische Eigenkapitalverzinsung ergibt sich aus der Summe der Restwerte zum 31.12.2015 multipliziert mit dem gewichteten Zinssatz. Der gewichtete Zinssatz bestimmt sich aus dem   Eigenkapitalzinssatz und einem pauschalen Fremdkapitalzinsatz. Der Eigenkapitalzinssatz wird mit 40 Prozent gewichtet während der Fremdkapitalzins mit 60 Prozent gewichtet wird. </t>
  </si>
  <si>
    <r>
      <t xml:space="preserve">Der nominale Eigenkapitalzinssatz ergibt sich aus der Festlegung der Beschlusskammer 4 (Aktenzeichen: BK4-11/304). </t>
    </r>
    <r>
      <rPr>
        <sz val="12"/>
        <color theme="1"/>
        <rFont val="Arial"/>
        <family val="2"/>
      </rPr>
      <t xml:space="preserve">Als Fremdkapitalzinssatz wird der Zinssatz </t>
    </r>
    <r>
      <rPr>
        <sz val="12"/>
        <color theme="1"/>
        <rFont val="Arial"/>
        <family val="2"/>
      </rPr>
      <t xml:space="preserve">gemäß § 7 Abs 7 GasNEV </t>
    </r>
    <r>
      <rPr>
        <sz val="12"/>
        <rFont val="Arial"/>
        <family val="2"/>
      </rPr>
      <t>herangezogen.</t>
    </r>
    <r>
      <rPr>
        <sz val="12"/>
        <color theme="1"/>
        <rFont val="Arial"/>
        <family val="2"/>
      </rPr>
      <t xml:space="preserve"> </t>
    </r>
  </si>
  <si>
    <t>Nutzungsdauern gemäß Anlage 1 GasNEV</t>
  </si>
  <si>
    <t>kalkulatorische Abschreibung 
[€/a]</t>
  </si>
  <si>
    <t>betriebsgewöhnliche Nutzungsdauer 
[Jahre]</t>
  </si>
  <si>
    <t>Ergebnisrechnung bzw. Hilfestellung , die der Netzbetreiber ersetzen kann.</t>
  </si>
  <si>
    <r>
      <t xml:space="preserve">an den Fernleitungsnetzbetreiber in 2014 nachträglich gemeldete </t>
    </r>
    <r>
      <rPr>
        <b/>
        <sz val="12"/>
        <rFont val="Arial"/>
        <family val="2"/>
      </rPr>
      <t>Plankosten für das Jahr 2014</t>
    </r>
    <r>
      <rPr>
        <sz val="12"/>
        <rFont val="Arial"/>
        <family val="2"/>
      </rPr>
      <t xml:space="preserve"> 
(auf Grundlage eines eigenen Berechnungsschema des Netzbetreibers)</t>
    </r>
  </si>
  <si>
    <r>
      <t xml:space="preserve">an den Fernleitungsnetzbetreiber in 2014 gemeldete </t>
    </r>
    <r>
      <rPr>
        <b/>
        <sz val="12"/>
        <rFont val="Arial"/>
        <family val="2"/>
      </rPr>
      <t>Plankosten für das Jahr 2015</t>
    </r>
    <r>
      <rPr>
        <sz val="12"/>
        <rFont val="Arial"/>
        <family val="2"/>
      </rPr>
      <t xml:space="preserve"> nach vorgegebenem Berechnungsschema</t>
    </r>
  </si>
  <si>
    <t xml:space="preserve">
</t>
  </si>
  <si>
    <r>
      <t xml:space="preserve">Geplante Investitionen (AK/HK)  für die Durchführung der Marktraumumstellung,  
die </t>
    </r>
    <r>
      <rPr>
        <b/>
        <u/>
        <sz val="12"/>
        <rFont val="Arial"/>
        <family val="2"/>
      </rPr>
      <t>nicht</t>
    </r>
    <r>
      <rPr>
        <b/>
        <sz val="12"/>
        <rFont val="Arial"/>
        <family val="2"/>
      </rPr>
      <t xml:space="preserve"> im Rahmen einer Investitionsmaßnahme berücksichtigt werden können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</si>
</sst>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0.00\ &quot;€&quot;;[Red]\-#,##0.00\ &quot;€&quot;"/>
    <numFmt numFmtId="44" formatCode="_-* #,##0.00\ &quot;€&quot;_-;\-* #,##0.00\ &quot;€&quot;_-;_-* &quot;-&quot;??\ &quot;€&quot;_-;_-@_-"/>
    <numFmt numFmtId="164" formatCode="_-* #,##0.00\ _D_M_-;\-* #,##0.00\ _D_M_-;_-* &quot;-&quot;??\ _D_M_-;_-@_-"/>
    <numFmt numFmtId="165" formatCode="#,##0.00_ ;[Red]\-#,##0.00\ "/>
    <numFmt numFmtId="166" formatCode="_-* #,##0.00\ [$€-1]_-;\-* #,##0.00\ [$€-1]_-;_-* &quot;-&quot;??\ [$€-1]_-"/>
    <numFmt numFmtId="167" formatCode="_-* #,##0.00\ [$€-1]_-;\-* #,##0.00\ [$€-1]_-;_-* &quot;-&quot;??\ [$€-1]_-;_-@_-"/>
    <numFmt numFmtId="168" formatCode="_(* #,##0.00_);_(* \(#,##0.00\);_(* &quot;-&quot;??_);_(@_)"/>
    <numFmt numFmtId="169" formatCode="##\ ##"/>
    <numFmt numFmtId="170" formatCode="##\ ##\ #"/>
    <numFmt numFmtId="171" formatCode="##\ ##\ ##"/>
    <numFmt numFmtId="172" formatCode="##\ ##\ ##\ ###"/>
    <numFmt numFmtId="173" formatCode="_([$€]* #,##0.00_);_([$€]* \(#,##0.00\);_([$€]* &quot;-&quot;??_);_(@_)"/>
    <numFmt numFmtId="174" formatCode=";;;"/>
  </numFmts>
  <fonts count="23" x14ac:knownFonts="1">
    <font>
      <sz val="11"/>
      <name val="Arial"/>
    </font>
    <font>
      <sz val="11"/>
      <color theme="1"/>
      <name val="Calibri"/>
      <family val="2"/>
      <scheme val="minor"/>
    </font>
    <font>
      <sz val="11"/>
      <name val="Arial"/>
      <family val="2"/>
    </font>
    <font>
      <b/>
      <sz val="12"/>
      <name val="Arial"/>
      <family val="2"/>
    </font>
    <font>
      <sz val="10"/>
      <name val="Arial"/>
      <family val="2"/>
    </font>
    <font>
      <sz val="11"/>
      <name val="Arial"/>
      <family val="2"/>
    </font>
    <font>
      <b/>
      <strike/>
      <sz val="12"/>
      <name val="Arial"/>
      <family val="2"/>
    </font>
    <font>
      <sz val="10"/>
      <name val="Arial"/>
      <family val="2"/>
    </font>
    <font>
      <sz val="11"/>
      <name val="Arial"/>
      <family val="2"/>
    </font>
    <font>
      <sz val="10"/>
      <name val="Arial"/>
      <family val="2"/>
    </font>
    <font>
      <sz val="12"/>
      <name val="Arial"/>
      <family val="2"/>
    </font>
    <font>
      <sz val="11"/>
      <color indexed="8"/>
      <name val="Calibri"/>
      <family val="2"/>
    </font>
    <font>
      <sz val="8"/>
      <name val="Times New Roman"/>
      <family val="1"/>
    </font>
    <font>
      <sz val="11"/>
      <color indexed="9"/>
      <name val="Calibri"/>
      <family val="2"/>
    </font>
    <font>
      <u/>
      <sz val="11"/>
      <color indexed="12"/>
      <name val="Arial"/>
      <family val="2"/>
    </font>
    <font>
      <u/>
      <sz val="12"/>
      <color indexed="12"/>
      <name val="Arial"/>
      <family val="2"/>
    </font>
    <font>
      <i/>
      <sz val="12"/>
      <name val="Arial"/>
      <family val="2"/>
    </font>
    <font>
      <sz val="12"/>
      <color indexed="10"/>
      <name val="Arial"/>
      <family val="2"/>
    </font>
    <font>
      <strike/>
      <sz val="12"/>
      <name val="Arial"/>
      <family val="2"/>
    </font>
    <font>
      <b/>
      <u/>
      <sz val="12"/>
      <name val="Arial"/>
      <family val="2"/>
    </font>
    <font>
      <sz val="12"/>
      <color theme="1"/>
      <name val="Arial"/>
      <family val="2"/>
    </font>
    <font>
      <b/>
      <sz val="12"/>
      <color theme="1"/>
      <name val="Arial"/>
      <family val="2"/>
    </font>
    <font>
      <b/>
      <sz val="11"/>
      <name val="Arial"/>
      <family val="2"/>
    </font>
  </fonts>
  <fills count="23">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theme="0" tint="-0.249977111117893"/>
        <bgColor indexed="64"/>
      </patternFill>
    </fill>
    <fill>
      <patternFill patternType="gray0625">
        <fgColor indexed="10"/>
        <bgColor indexed="43"/>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
    <xf numFmtId="0" fontId="0" fillId="0" borderId="0"/>
    <xf numFmtId="44" fontId="9" fillId="0" borderId="0" applyFont="0" applyFill="0" applyBorder="0" applyAlignment="0" applyProtection="0"/>
    <xf numFmtId="164" fontId="5" fillId="0" borderId="0" applyFont="0" applyFill="0" applyBorder="0" applyAlignment="0" applyProtection="0"/>
    <xf numFmtId="49" fontId="9" fillId="0" borderId="0"/>
    <xf numFmtId="9" fontId="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5" fillId="0" borderId="0"/>
    <xf numFmtId="0" fontId="4" fillId="0" borderId="0"/>
    <xf numFmtId="0" fontId="9" fillId="0" borderId="0"/>
    <xf numFmtId="0" fontId="7" fillId="0" borderId="0"/>
    <xf numFmtId="0" fontId="2" fillId="0" borderId="0"/>
    <xf numFmtId="0" fontId="8" fillId="0" borderId="0"/>
    <xf numFmtId="0" fontId="2" fillId="0" borderId="0"/>
    <xf numFmtId="168" fontId="4"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69" fontId="12" fillId="0" borderId="2">
      <alignment horizontal="left"/>
    </xf>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170" fontId="12" fillId="0" borderId="2">
      <alignment horizontal="left"/>
    </xf>
    <xf numFmtId="171" fontId="12" fillId="0" borderId="2">
      <alignment horizontal="left"/>
    </xf>
    <xf numFmtId="0" fontId="13" fillId="16"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172" fontId="12" fillId="0" borderId="2">
      <alignment horizontal="left"/>
    </xf>
    <xf numFmtId="0" fontId="2" fillId="0" borderId="0"/>
    <xf numFmtId="0" fontId="14" fillId="0" borderId="0" applyNumberFormat="0" applyFill="0" applyBorder="0" applyAlignment="0" applyProtection="0">
      <alignment vertical="top"/>
      <protection locked="0"/>
    </xf>
    <xf numFmtId="173" fontId="4" fillId="0" borderId="0" applyFont="0" applyFill="0" applyBorder="0" applyAlignment="0" applyProtection="0"/>
    <xf numFmtId="0" fontId="1" fillId="0" borderId="0"/>
    <xf numFmtId="0" fontId="4" fillId="0" borderId="0"/>
    <xf numFmtId="0" fontId="2" fillId="0" borderId="0"/>
  </cellStyleXfs>
  <cellXfs count="180">
    <xf numFmtId="0" fontId="0" fillId="0" borderId="0" xfId="0"/>
    <xf numFmtId="0" fontId="3" fillId="0" borderId="0" xfId="9" applyFont="1" applyFill="1" applyBorder="1" applyAlignment="1" applyProtection="1">
      <alignment vertical="center"/>
    </xf>
    <xf numFmtId="0" fontId="10" fillId="0" borderId="0" xfId="9" applyFont="1" applyProtection="1"/>
    <xf numFmtId="0" fontId="15" fillId="0" borderId="0" xfId="38" applyFont="1" applyAlignment="1" applyProtection="1"/>
    <xf numFmtId="0" fontId="10" fillId="0" borderId="0" xfId="9" applyFont="1" applyFill="1" applyBorder="1" applyAlignment="1" applyProtection="1">
      <alignment wrapText="1"/>
    </xf>
    <xf numFmtId="0" fontId="10" fillId="0" borderId="0" xfId="9" applyFont="1" applyFill="1" applyBorder="1" applyProtection="1"/>
    <xf numFmtId="0" fontId="10" fillId="0" borderId="0" xfId="9" applyFont="1" applyFill="1" applyBorder="1" applyAlignment="1" applyProtection="1">
      <alignment horizontal="center" wrapText="1"/>
    </xf>
    <xf numFmtId="0" fontId="10" fillId="0" borderId="0" xfId="9" applyFont="1" applyFill="1" applyBorder="1" applyAlignment="1" applyProtection="1">
      <alignment horizontal="left" wrapText="1"/>
    </xf>
    <xf numFmtId="0" fontId="10" fillId="0" borderId="0" xfId="9" applyFont="1" applyFill="1" applyBorder="1" applyAlignment="1" applyProtection="1">
      <alignment horizontal="center"/>
    </xf>
    <xf numFmtId="0" fontId="10" fillId="0" borderId="0" xfId="9" applyFont="1" applyFill="1" applyBorder="1" applyAlignment="1" applyProtection="1">
      <alignment horizontal="left"/>
    </xf>
    <xf numFmtId="0" fontId="3" fillId="0" borderId="0" xfId="9" applyFont="1" applyAlignment="1" applyProtection="1">
      <alignment horizontal="centerContinuous" vertical="center"/>
    </xf>
    <xf numFmtId="0" fontId="10" fillId="0" borderId="0" xfId="9" applyFont="1" applyFill="1" applyBorder="1" applyAlignment="1" applyProtection="1">
      <alignment horizontal="centerContinuous" vertical="center"/>
    </xf>
    <xf numFmtId="0" fontId="10" fillId="0" borderId="0" xfId="9" applyFont="1" applyAlignment="1" applyProtection="1">
      <alignment horizontal="centerContinuous" vertical="center"/>
    </xf>
    <xf numFmtId="0" fontId="10" fillId="0" borderId="2" xfId="9" applyFont="1" applyFill="1" applyBorder="1" applyAlignment="1" applyProtection="1">
      <alignment horizontal="left" vertical="center" wrapText="1"/>
    </xf>
    <xf numFmtId="0" fontId="10" fillId="0" borderId="2" xfId="9" applyFont="1" applyFill="1" applyBorder="1" applyAlignment="1" applyProtection="1">
      <alignment horizontal="center" vertical="center" wrapText="1"/>
    </xf>
    <xf numFmtId="0" fontId="10" fillId="0" borderId="2" xfId="9" applyFont="1" applyBorder="1" applyAlignment="1" applyProtection="1">
      <alignment horizontal="center" vertical="center"/>
    </xf>
    <xf numFmtId="0" fontId="3" fillId="0" borderId="2" xfId="9" applyFont="1" applyFill="1" applyBorder="1" applyAlignment="1" applyProtection="1">
      <alignment horizontal="center" vertical="center" wrapText="1"/>
    </xf>
    <xf numFmtId="0" fontId="10" fillId="0" borderId="0" xfId="0" applyFont="1" applyFill="1" applyProtection="1"/>
    <xf numFmtId="0" fontId="10" fillId="0" borderId="0" xfId="0" applyFont="1" applyFill="1" applyBorder="1" applyProtection="1"/>
    <xf numFmtId="0" fontId="10" fillId="0" borderId="0" xfId="0" applyFont="1" applyFill="1" applyBorder="1" applyAlignment="1" applyProtection="1">
      <alignment vertical="center"/>
    </xf>
    <xf numFmtId="166" fontId="10" fillId="0" borderId="0" xfId="0" applyNumberFormat="1" applyFont="1" applyFill="1" applyBorder="1" applyAlignment="1" applyProtection="1">
      <alignment horizontal="left" vertical="center" wrapText="1"/>
    </xf>
    <xf numFmtId="0" fontId="17" fillId="0" borderId="0" xfId="0" applyFont="1" applyFill="1" applyBorder="1" applyProtection="1"/>
    <xf numFmtId="0" fontId="10" fillId="0" borderId="0" xfId="0" applyFont="1" applyFill="1" applyBorder="1" applyAlignment="1" applyProtection="1">
      <alignment vertical="center" wrapText="1"/>
    </xf>
    <xf numFmtId="0" fontId="17" fillId="0" borderId="0" xfId="0" applyFont="1" applyFill="1" applyProtection="1"/>
    <xf numFmtId="0" fontId="10" fillId="0" borderId="0" xfId="0" applyFont="1" applyFill="1" applyBorder="1" applyAlignment="1" applyProtection="1">
      <alignment horizontal="right" vertical="center" wrapText="1"/>
    </xf>
    <xf numFmtId="167" fontId="10" fillId="0" borderId="0" xfId="0" applyNumberFormat="1" applyFont="1" applyFill="1" applyBorder="1" applyAlignment="1" applyProtection="1">
      <alignment vertical="center"/>
    </xf>
    <xf numFmtId="0" fontId="3" fillId="0" borderId="0" xfId="0" applyFont="1" applyFill="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0" xfId="0" applyFont="1" applyFill="1" applyAlignment="1" applyProtection="1">
      <alignment horizontal="centerContinuous" vertical="center"/>
    </xf>
    <xf numFmtId="0" fontId="10" fillId="0" borderId="0" xfId="0" applyFont="1" applyFill="1" applyBorder="1" applyAlignment="1" applyProtection="1">
      <alignment horizontal="left"/>
    </xf>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Fill="1" applyBorder="1" applyAlignment="1" applyProtection="1">
      <alignment horizontal="left" vertical="center"/>
    </xf>
    <xf numFmtId="0" fontId="10" fillId="20" borderId="0" xfId="0" applyFont="1" applyFill="1" applyProtection="1"/>
    <xf numFmtId="0" fontId="10" fillId="3" borderId="0" xfId="0" applyFont="1" applyFill="1" applyProtection="1"/>
    <xf numFmtId="0" fontId="10" fillId="0" borderId="0" xfId="0" applyFont="1" applyFill="1" applyAlignment="1" applyProtection="1">
      <alignment horizontal="left"/>
    </xf>
    <xf numFmtId="0" fontId="10" fillId="0" borderId="0" xfId="0" applyNumberFormat="1" applyFont="1" applyFill="1" applyProtection="1"/>
    <xf numFmtId="174" fontId="10" fillId="0" borderId="0" xfId="0" applyNumberFormat="1" applyFont="1" applyFill="1" applyAlignment="1" applyProtection="1">
      <alignment horizontal="left"/>
    </xf>
    <xf numFmtId="174" fontId="10" fillId="0" borderId="0" xfId="0" applyNumberFormat="1" applyFont="1" applyFill="1" applyProtection="1"/>
    <xf numFmtId="0" fontId="3" fillId="0" borderId="0" xfId="0" applyFont="1" applyFill="1" applyBorder="1" applyAlignment="1" applyProtection="1">
      <alignment horizontal="left" vertical="center"/>
    </xf>
    <xf numFmtId="0" fontId="10" fillId="0" borderId="0" xfId="0" applyFont="1" applyFill="1" applyBorder="1" applyAlignment="1" applyProtection="1">
      <alignment horizontal="centerContinuous"/>
    </xf>
    <xf numFmtId="0" fontId="10" fillId="0" borderId="0" xfId="0" applyFont="1" applyFill="1" applyBorder="1" applyAlignment="1" applyProtection="1"/>
    <xf numFmtId="0" fontId="10" fillId="0" borderId="0" xfId="0" applyFont="1" applyFill="1" applyBorder="1" applyAlignment="1" applyProtection="1">
      <alignment horizontal="left" wrapText="1"/>
    </xf>
    <xf numFmtId="14" fontId="10" fillId="0" borderId="0" xfId="0" applyNumberFormat="1" applyFont="1" applyFill="1" applyBorder="1" applyAlignment="1" applyProtection="1">
      <alignment horizontal="left" vertical="center"/>
    </xf>
    <xf numFmtId="0" fontId="10" fillId="0" borderId="2"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Border="1" applyAlignment="1" applyProtection="1">
      <alignment horizontal="centerContinuous" vertical="center"/>
    </xf>
    <xf numFmtId="0" fontId="3" fillId="0" borderId="0" xfId="0" applyFont="1" applyFill="1" applyBorder="1" applyAlignment="1" applyProtection="1">
      <alignment horizontal="centerContinuous" vertical="center" wrapText="1"/>
    </xf>
    <xf numFmtId="1" fontId="10" fillId="2" borderId="2" xfId="0" applyNumberFormat="1" applyFont="1" applyFill="1" applyBorder="1" applyAlignment="1" applyProtection="1">
      <alignment horizontal="center" vertical="center"/>
      <protection locked="0"/>
    </xf>
    <xf numFmtId="4" fontId="3" fillId="0" borderId="0" xfId="12" applyNumberFormat="1" applyFont="1" applyBorder="1" applyAlignment="1" applyProtection="1">
      <alignment horizontal="left" vertical="center"/>
    </xf>
    <xf numFmtId="0" fontId="3" fillId="0" borderId="0" xfId="13" applyFont="1" applyBorder="1" applyAlignment="1" applyProtection="1">
      <alignment horizontal="left" vertical="center"/>
    </xf>
    <xf numFmtId="0" fontId="3" fillId="0" borderId="2" xfId="13"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0" fillId="0" borderId="0" xfId="0" applyFont="1" applyFill="1" applyAlignment="1" applyProtection="1">
      <alignment wrapText="1"/>
    </xf>
    <xf numFmtId="0" fontId="3" fillId="0" borderId="2" xfId="13" applyFont="1" applyFill="1" applyBorder="1" applyAlignment="1" applyProtection="1">
      <alignment vertical="center" wrapText="1"/>
    </xf>
    <xf numFmtId="3" fontId="3" fillId="0" borderId="0" xfId="0" applyNumberFormat="1" applyFont="1" applyFill="1" applyBorder="1" applyAlignment="1" applyProtection="1">
      <alignment wrapText="1"/>
    </xf>
    <xf numFmtId="3" fontId="10" fillId="0" borderId="0" xfId="0" applyNumberFormat="1" applyFont="1" applyFill="1" applyBorder="1" applyAlignment="1" applyProtection="1">
      <alignment wrapText="1"/>
    </xf>
    <xf numFmtId="3" fontId="18" fillId="0" borderId="0" xfId="0" applyNumberFormat="1" applyFont="1" applyFill="1" applyBorder="1" applyAlignment="1" applyProtection="1">
      <alignment wrapText="1"/>
    </xf>
    <xf numFmtId="3" fontId="16" fillId="0" borderId="0" xfId="0" applyNumberFormat="1" applyFont="1" applyFill="1" applyBorder="1" applyAlignment="1" applyProtection="1">
      <alignment wrapText="1"/>
    </xf>
    <xf numFmtId="3" fontId="3" fillId="0" borderId="0" xfId="0" applyNumberFormat="1" applyFont="1" applyFill="1" applyBorder="1" applyAlignment="1" applyProtection="1">
      <alignment horizontal="right" vertical="center" wrapText="1"/>
    </xf>
    <xf numFmtId="3" fontId="3" fillId="0" borderId="0" xfId="0" applyNumberFormat="1" applyFont="1" applyFill="1" applyBorder="1" applyProtection="1"/>
    <xf numFmtId="0" fontId="10" fillId="2" borderId="2"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10" fontId="10" fillId="2" borderId="2" xfId="4"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vertical="center" wrapText="1"/>
    </xf>
    <xf numFmtId="0" fontId="10" fillId="0" borderId="3" xfId="0" applyFont="1" applyFill="1" applyBorder="1" applyAlignment="1" applyProtection="1">
      <alignment vertical="center"/>
    </xf>
    <xf numFmtId="0" fontId="10" fillId="0" borderId="2" xfId="0" applyFont="1" applyFill="1" applyBorder="1" applyAlignment="1" applyProtection="1">
      <alignment vertical="center" wrapText="1"/>
    </xf>
    <xf numFmtId="10" fontId="10" fillId="0" borderId="0" xfId="0" applyNumberFormat="1" applyFont="1" applyFill="1" applyProtection="1"/>
    <xf numFmtId="0" fontId="10" fillId="0" borderId="0" xfId="0" applyFont="1" applyFill="1" applyBorder="1" applyAlignment="1" applyProtection="1">
      <alignment horizontal="centerContinuous" vertical="center" wrapText="1"/>
    </xf>
    <xf numFmtId="166" fontId="10" fillId="0" borderId="0" xfId="0" applyNumberFormat="1" applyFont="1" applyFill="1" applyBorder="1" applyAlignment="1" applyProtection="1">
      <alignment horizontal="centerContinuous" vertical="center" wrapText="1"/>
    </xf>
    <xf numFmtId="0" fontId="3" fillId="0" borderId="2" xfId="13" applyNumberFormat="1" applyFont="1" applyFill="1" applyBorder="1" applyAlignment="1" applyProtection="1">
      <alignment horizontal="left" vertical="center" wrapText="1"/>
    </xf>
    <xf numFmtId="165" fontId="3" fillId="2" borderId="2" xfId="13" applyNumberFormat="1" applyFont="1" applyFill="1" applyBorder="1" applyAlignment="1" applyProtection="1">
      <alignment horizontal="right" vertical="center" wrapText="1"/>
      <protection locked="0"/>
    </xf>
    <xf numFmtId="165" fontId="3" fillId="0" borderId="2" xfId="13" applyNumberFormat="1" applyFont="1" applyFill="1" applyBorder="1" applyAlignment="1" applyProtection="1">
      <alignment horizontal="right" vertical="center" wrapText="1"/>
    </xf>
    <xf numFmtId="0" fontId="3" fillId="0" borderId="2" xfId="13" applyFont="1" applyFill="1" applyBorder="1" applyAlignment="1" applyProtection="1">
      <alignment vertical="center"/>
    </xf>
    <xf numFmtId="4" fontId="3" fillId="0" borderId="2" xfId="0" applyNumberFormat="1" applyFont="1" applyFill="1" applyBorder="1" applyAlignment="1" applyProtection="1">
      <alignment horizontal="center" vertical="center" wrapText="1"/>
    </xf>
    <xf numFmtId="165" fontId="10" fillId="2" borderId="2" xfId="12" applyNumberFormat="1" applyFont="1" applyFill="1" applyBorder="1" applyAlignment="1" applyProtection="1">
      <alignment vertical="center" wrapText="1"/>
      <protection locked="0"/>
    </xf>
    <xf numFmtId="0" fontId="3" fillId="4" borderId="2" xfId="13" applyFont="1" applyFill="1" applyBorder="1" applyAlignment="1" applyProtection="1">
      <alignment horizontal="left" vertical="center" wrapText="1"/>
    </xf>
    <xf numFmtId="165" fontId="3" fillId="0" borderId="2" xfId="12" applyNumberFormat="1" applyFont="1" applyFill="1" applyBorder="1" applyAlignment="1" applyProtection="1">
      <alignment vertical="center"/>
    </xf>
    <xf numFmtId="0" fontId="10" fillId="2" borderId="2" xfId="9" applyFont="1" applyFill="1" applyBorder="1" applyAlignment="1" applyProtection="1">
      <alignment horizontal="center" vertical="center" wrapText="1"/>
      <protection locked="0"/>
    </xf>
    <xf numFmtId="1" fontId="10" fillId="2" borderId="2" xfId="9" applyNumberFormat="1" applyFont="1" applyFill="1" applyBorder="1" applyAlignment="1" applyProtection="1">
      <alignment horizontal="center" vertical="center"/>
      <protection locked="0"/>
    </xf>
    <xf numFmtId="0" fontId="3" fillId="0" borderId="2" xfId="9" applyFont="1" applyBorder="1" applyAlignment="1" applyProtection="1">
      <alignment horizontal="centerContinuous" vertical="center"/>
    </xf>
    <xf numFmtId="0" fontId="10" fillId="0" borderId="2" xfId="9" applyFont="1" applyBorder="1" applyAlignment="1" applyProtection="1">
      <alignment horizontal="centerContinuous" vertical="center"/>
    </xf>
    <xf numFmtId="0" fontId="10" fillId="0" borderId="0" xfId="0" applyFont="1" applyFill="1" applyAlignment="1" applyProtection="1">
      <alignment horizontal="centerContinuous" vertical="center" wrapText="1"/>
    </xf>
    <xf numFmtId="165" fontId="3" fillId="0" borderId="2" xfId="13" applyNumberFormat="1" applyFont="1" applyFill="1" applyBorder="1" applyAlignment="1" applyProtection="1">
      <alignment vertical="center" wrapText="1"/>
    </xf>
    <xf numFmtId="49" fontId="3" fillId="0" borderId="2" xfId="10" applyNumberFormat="1" applyFont="1" applyFill="1" applyBorder="1" applyAlignment="1" applyProtection="1">
      <alignment horizontal="left" vertical="center" wrapText="1"/>
    </xf>
    <xf numFmtId="49" fontId="10" fillId="0" borderId="2" xfId="10" quotePrefix="1" applyNumberFormat="1" applyFont="1" applyFill="1" applyBorder="1" applyAlignment="1" applyProtection="1">
      <alignment horizontal="left" vertical="center" wrapText="1"/>
    </xf>
    <xf numFmtId="0" fontId="10" fillId="0" borderId="2" xfId="13" applyFont="1" applyFill="1" applyBorder="1" applyAlignment="1" applyProtection="1">
      <alignment vertical="center" wrapText="1"/>
    </xf>
    <xf numFmtId="165" fontId="10" fillId="0" borderId="2" xfId="13" applyNumberFormat="1" applyFont="1" applyFill="1" applyBorder="1" applyAlignment="1" applyProtection="1">
      <alignment vertical="center" wrapText="1"/>
    </xf>
    <xf numFmtId="49" fontId="10" fillId="0" borderId="2" xfId="10" applyNumberFormat="1" applyFont="1" applyFill="1" applyBorder="1" applyAlignment="1" applyProtection="1">
      <alignment horizontal="left" vertical="center" wrapText="1"/>
    </xf>
    <xf numFmtId="165" fontId="10" fillId="2" borderId="2" xfId="13" applyNumberFormat="1" applyFont="1" applyFill="1" applyBorder="1" applyAlignment="1" applyProtection="1">
      <alignment vertical="center" wrapText="1"/>
      <protection locked="0"/>
    </xf>
    <xf numFmtId="14" fontId="10" fillId="0" borderId="2" xfId="13" applyNumberFormat="1" applyFont="1" applyFill="1" applyBorder="1" applyAlignment="1" applyProtection="1">
      <alignment vertical="center" wrapText="1"/>
    </xf>
    <xf numFmtId="165" fontId="3" fillId="4" borderId="2" xfId="13" applyNumberFormat="1" applyFont="1" applyFill="1" applyBorder="1" applyAlignment="1" applyProtection="1">
      <alignment vertical="center" wrapText="1"/>
    </xf>
    <xf numFmtId="0" fontId="16" fillId="0" borderId="2" xfId="13" applyFont="1" applyFill="1" applyBorder="1" applyAlignment="1" applyProtection="1">
      <alignment vertical="center" wrapText="1"/>
    </xf>
    <xf numFmtId="0" fontId="10" fillId="0" borderId="2" xfId="13" applyFont="1" applyFill="1" applyBorder="1" applyAlignment="1" applyProtection="1">
      <alignment horizontal="left" vertical="center" wrapText="1"/>
    </xf>
    <xf numFmtId="0" fontId="16" fillId="0" borderId="2" xfId="13" applyFont="1" applyFill="1" applyBorder="1" applyAlignment="1" applyProtection="1">
      <alignment horizontal="left" vertical="center" wrapText="1"/>
    </xf>
    <xf numFmtId="0" fontId="10" fillId="4" borderId="2" xfId="11" applyFont="1" applyFill="1" applyBorder="1" applyAlignment="1" applyProtection="1">
      <alignment vertical="center" wrapText="1"/>
    </xf>
    <xf numFmtId="165" fontId="3" fillId="0" borderId="2" xfId="13" applyNumberFormat="1" applyFont="1" applyFill="1" applyBorder="1" applyAlignment="1" applyProtection="1">
      <alignment vertical="center"/>
    </xf>
    <xf numFmtId="0" fontId="10" fillId="0" borderId="2" xfId="13" applyFont="1" applyFill="1" applyBorder="1" applyAlignment="1" applyProtection="1">
      <alignment vertical="center"/>
    </xf>
    <xf numFmtId="0" fontId="3" fillId="0" borderId="0" xfId="0" applyFont="1" applyFill="1" applyAlignment="1" applyProtection="1">
      <alignment horizontal="centerContinuous" vertical="center" wrapText="1"/>
    </xf>
    <xf numFmtId="0" fontId="3" fillId="0" borderId="0" xfId="0" applyFont="1" applyFill="1" applyAlignment="1" applyProtection="1">
      <alignment wrapText="1"/>
    </xf>
    <xf numFmtId="0" fontId="3" fillId="0" borderId="0" xfId="0" applyFont="1" applyFill="1" applyBorder="1" applyAlignment="1" applyProtection="1">
      <alignment wrapText="1"/>
    </xf>
    <xf numFmtId="0" fontId="18" fillId="0" borderId="0" xfId="0" applyFont="1" applyFill="1" applyAlignment="1" applyProtection="1">
      <alignment wrapText="1"/>
    </xf>
    <xf numFmtId="0" fontId="18" fillId="0" borderId="0" xfId="0" applyFont="1" applyFill="1" applyBorder="1" applyAlignment="1" applyProtection="1">
      <alignment wrapText="1"/>
    </xf>
    <xf numFmtId="0" fontId="6" fillId="0" borderId="0" xfId="0" applyFont="1" applyFill="1" applyAlignment="1" applyProtection="1">
      <alignment wrapText="1"/>
    </xf>
    <xf numFmtId="0" fontId="10" fillId="0" borderId="0" xfId="0" applyFont="1" applyFill="1" applyAlignment="1" applyProtection="1">
      <alignment vertical="center" wrapText="1"/>
    </xf>
    <xf numFmtId="0" fontId="10" fillId="0" borderId="0" xfId="0" applyFont="1" applyAlignment="1" applyProtection="1">
      <alignment horizontal="centerContinuous" vertical="center"/>
    </xf>
    <xf numFmtId="0" fontId="10" fillId="0" borderId="0" xfId="0" applyFont="1" applyProtection="1"/>
    <xf numFmtId="165" fontId="10" fillId="0" borderId="2" xfId="12" applyNumberFormat="1" applyFont="1" applyFill="1" applyBorder="1" applyAlignment="1" applyProtection="1">
      <alignment vertical="center" wrapText="1"/>
    </xf>
    <xf numFmtId="0" fontId="10" fillId="0" borderId="0" xfId="37" applyFont="1" applyAlignment="1" applyProtection="1"/>
    <xf numFmtId="0" fontId="3" fillId="0" borderId="0" xfId="37" applyFont="1" applyFill="1" applyAlignment="1" applyProtection="1">
      <alignment horizontal="centerContinuous" vertical="center"/>
    </xf>
    <xf numFmtId="0" fontId="10" fillId="0" borderId="0" xfId="37" applyFont="1" applyAlignment="1" applyProtection="1">
      <alignment horizontal="centerContinuous" vertical="center"/>
    </xf>
    <xf numFmtId="0" fontId="10" fillId="0" borderId="0" xfId="37" applyFont="1" applyFill="1" applyAlignment="1" applyProtection="1"/>
    <xf numFmtId="0" fontId="10" fillId="0" borderId="0" xfId="37" applyFont="1" applyBorder="1" applyAlignment="1" applyProtection="1">
      <alignment vertical="center"/>
    </xf>
    <xf numFmtId="0" fontId="10" fillId="0" borderId="2" xfId="37" applyFont="1" applyBorder="1" applyAlignment="1" applyProtection="1">
      <alignment vertical="center"/>
    </xf>
    <xf numFmtId="10" fontId="10" fillId="0" borderId="2" xfId="6" applyNumberFormat="1" applyFont="1" applyBorder="1" applyAlignment="1" applyProtection="1">
      <alignment vertical="center"/>
    </xf>
    <xf numFmtId="44" fontId="10" fillId="0" borderId="2" xfId="39" applyNumberFormat="1" applyFont="1" applyBorder="1" applyAlignment="1" applyProtection="1">
      <alignment vertical="center"/>
    </xf>
    <xf numFmtId="0" fontId="3" fillId="0" borderId="0" xfId="37" applyFont="1" applyBorder="1" applyAlignment="1" applyProtection="1">
      <alignment vertical="center"/>
    </xf>
    <xf numFmtId="0" fontId="3" fillId="0" borderId="2" xfId="37" applyFont="1" applyBorder="1" applyAlignment="1" applyProtection="1">
      <alignment vertical="center"/>
    </xf>
    <xf numFmtId="44" fontId="3" fillId="0" borderId="2" xfId="39" applyNumberFormat="1" applyFont="1" applyBorder="1" applyAlignment="1" applyProtection="1">
      <alignment vertical="center"/>
    </xf>
    <xf numFmtId="44" fontId="10" fillId="0" borderId="0" xfId="37" applyNumberFormat="1" applyFont="1" applyAlignment="1" applyProtection="1"/>
    <xf numFmtId="4" fontId="10" fillId="0" borderId="0" xfId="37" applyNumberFormat="1" applyFont="1" applyAlignment="1" applyProtection="1"/>
    <xf numFmtId="0" fontId="10" fillId="0" borderId="0" xfId="37" applyFont="1" applyAlignment="1" applyProtection="1">
      <alignment horizontal="left"/>
    </xf>
    <xf numFmtId="0" fontId="10" fillId="0" borderId="0" xfId="0" applyFont="1" applyFill="1" applyProtection="1">
      <protection locked="0"/>
    </xf>
    <xf numFmtId="10" fontId="10" fillId="0" borderId="2" xfId="4" applyNumberFormat="1" applyFont="1" applyFill="1" applyBorder="1" applyAlignment="1" applyProtection="1">
      <alignment horizontal="center" vertical="center" wrapText="1"/>
    </xf>
    <xf numFmtId="10" fontId="10" fillId="0" borderId="2" xfId="0" applyNumberFormat="1" applyFont="1" applyFill="1" applyBorder="1" applyAlignment="1" applyProtection="1">
      <alignment horizontal="center" vertical="center" wrapText="1"/>
    </xf>
    <xf numFmtId="165" fontId="10" fillId="5" borderId="2" xfId="13" applyNumberFormat="1" applyFont="1" applyFill="1" applyBorder="1" applyAlignment="1" applyProtection="1">
      <alignment vertical="center" wrapText="1"/>
    </xf>
    <xf numFmtId="0" fontId="21" fillId="21" borderId="4" xfId="40" applyFont="1" applyFill="1" applyBorder="1" applyAlignment="1" applyProtection="1">
      <alignment vertical="center"/>
    </xf>
    <xf numFmtId="0" fontId="21" fillId="21" borderId="4" xfId="40" applyFont="1" applyFill="1" applyBorder="1" applyAlignment="1" applyProtection="1"/>
    <xf numFmtId="0" fontId="21" fillId="0" borderId="0" xfId="40" applyFont="1" applyFill="1" applyBorder="1" applyAlignment="1" applyProtection="1"/>
    <xf numFmtId="0" fontId="20" fillId="0" borderId="0" xfId="40" applyFont="1" applyFill="1" applyBorder="1" applyAlignment="1" applyProtection="1"/>
    <xf numFmtId="0" fontId="20" fillId="0" borderId="0" xfId="40" applyFont="1" applyFill="1" applyProtection="1"/>
    <xf numFmtId="0" fontId="20" fillId="0" borderId="0" xfId="40" applyFont="1" applyFill="1" applyAlignment="1" applyProtection="1"/>
    <xf numFmtId="0" fontId="20" fillId="21" borderId="4" xfId="40" applyFont="1" applyFill="1" applyBorder="1" applyAlignment="1" applyProtection="1"/>
    <xf numFmtId="0" fontId="20" fillId="0" borderId="0" xfId="40" applyFont="1" applyAlignment="1" applyProtection="1"/>
    <xf numFmtId="0" fontId="20" fillId="0" borderId="0" xfId="40" applyFont="1" applyProtection="1"/>
    <xf numFmtId="0" fontId="20" fillId="0" borderId="0" xfId="40" applyFont="1" applyBorder="1" applyAlignment="1" applyProtection="1"/>
    <xf numFmtId="0" fontId="21" fillId="0" borderId="0" xfId="40" applyFont="1" applyBorder="1" applyAlignment="1" applyProtection="1"/>
    <xf numFmtId="0" fontId="10" fillId="0" borderId="0" xfId="0" applyNumberFormat="1" applyFont="1" applyFill="1" applyAlignment="1" applyProtection="1">
      <alignment horizontal="left"/>
    </xf>
    <xf numFmtId="0" fontId="2" fillId="0" borderId="0" xfId="41" applyFont="1" applyProtection="1"/>
    <xf numFmtId="0" fontId="2" fillId="0" borderId="6" xfId="41" applyFont="1" applyBorder="1" applyProtection="1"/>
    <xf numFmtId="0" fontId="14" fillId="0" borderId="5" xfId="38" applyFont="1" applyFill="1" applyBorder="1" applyAlignment="1" applyProtection="1">
      <alignment vertical="center"/>
    </xf>
    <xf numFmtId="0" fontId="22" fillId="0" borderId="5" xfId="41" applyFont="1" applyBorder="1" applyProtection="1"/>
    <xf numFmtId="0" fontId="2" fillId="0" borderId="5" xfId="41" applyFont="1" applyBorder="1" applyProtection="1"/>
    <xf numFmtId="0" fontId="2" fillId="0" borderId="7" xfId="41" applyFont="1" applyBorder="1" applyProtection="1"/>
    <xf numFmtId="0" fontId="2" fillId="0" borderId="8" xfId="41" applyFont="1" applyBorder="1" applyProtection="1"/>
    <xf numFmtId="0" fontId="2" fillId="0" borderId="0" xfId="41" applyFont="1" applyBorder="1" applyAlignment="1" applyProtection="1">
      <alignment horizontal="centerContinuous" vertical="center"/>
    </xf>
    <xf numFmtId="0" fontId="2" fillId="0" borderId="9" xfId="41" applyFont="1" applyBorder="1" applyAlignment="1" applyProtection="1">
      <alignment horizontal="centerContinuous" vertical="center"/>
    </xf>
    <xf numFmtId="0" fontId="2" fillId="0" borderId="0" xfId="41" applyFont="1" applyBorder="1" applyProtection="1"/>
    <xf numFmtId="0" fontId="22" fillId="0" borderId="0" xfId="41" applyFont="1" applyBorder="1" applyProtection="1"/>
    <xf numFmtId="0" fontId="2" fillId="0" borderId="9" xfId="41" applyFont="1" applyBorder="1" applyProtection="1"/>
    <xf numFmtId="0" fontId="22" fillId="0" borderId="2" xfId="41" applyFont="1" applyFill="1" applyBorder="1" applyProtection="1"/>
    <xf numFmtId="0" fontId="2" fillId="2" borderId="2" xfId="41" applyFont="1" applyFill="1" applyBorder="1" applyAlignment="1" applyProtection="1">
      <alignment vertical="center"/>
      <protection locked="0"/>
    </xf>
    <xf numFmtId="0" fontId="2" fillId="2" borderId="2" xfId="41" applyFont="1" applyFill="1" applyBorder="1" applyProtection="1">
      <protection locked="0"/>
    </xf>
    <xf numFmtId="0" fontId="2" fillId="0" borderId="10" xfId="41" applyFont="1" applyBorder="1" applyProtection="1"/>
    <xf numFmtId="0" fontId="2" fillId="0" borderId="4" xfId="41" applyFont="1" applyBorder="1" applyProtection="1"/>
    <xf numFmtId="0" fontId="2" fillId="0" borderId="11" xfId="41" applyFont="1" applyBorder="1" applyProtection="1"/>
    <xf numFmtId="0" fontId="20" fillId="0" borderId="2" xfId="40" applyFont="1" applyBorder="1" applyProtection="1"/>
    <xf numFmtId="0" fontId="20" fillId="0" borderId="0" xfId="40" applyFont="1" applyBorder="1" applyProtection="1"/>
    <xf numFmtId="0" fontId="2" fillId="0" borderId="0" xfId="0" applyFont="1"/>
    <xf numFmtId="0" fontId="3" fillId="0" borderId="8" xfId="41" applyFont="1" applyBorder="1" applyAlignment="1" applyProtection="1">
      <alignment horizontal="centerContinuous" vertical="center"/>
    </xf>
    <xf numFmtId="0" fontId="2" fillId="0" borderId="0" xfId="41" applyFont="1" applyAlignment="1" applyProtection="1">
      <alignment vertical="center"/>
    </xf>
    <xf numFmtId="0" fontId="0" fillId="0" borderId="0" xfId="0" applyBorder="1" applyAlignment="1">
      <alignment horizontal="centerContinuous" vertical="center"/>
    </xf>
    <xf numFmtId="0" fontId="0" fillId="0" borderId="0" xfId="0" applyAlignment="1">
      <alignment vertical="center"/>
    </xf>
    <xf numFmtId="0" fontId="10" fillId="2" borderId="2" xfId="0" applyNumberFormat="1" applyFont="1" applyFill="1" applyBorder="1" applyAlignment="1" applyProtection="1">
      <alignment horizontal="center" vertical="center"/>
    </xf>
    <xf numFmtId="166" fontId="10" fillId="0" borderId="2" xfId="0" applyNumberFormat="1" applyFont="1" applyFill="1" applyBorder="1" applyAlignment="1" applyProtection="1">
      <alignment horizontal="left" vertical="center" wrapText="1"/>
    </xf>
    <xf numFmtId="0" fontId="2" fillId="22" borderId="2" xfId="42" applyFill="1" applyBorder="1" applyAlignment="1" applyProtection="1">
      <alignment vertical="center"/>
    </xf>
    <xf numFmtId="0" fontId="19" fillId="0" borderId="0" xfId="0" applyFont="1" applyAlignment="1" applyProtection="1">
      <alignment horizontal="left" vertical="center" wrapText="1"/>
    </xf>
    <xf numFmtId="8" fontId="10" fillId="2" borderId="2" xfId="13" applyNumberFormat="1" applyFont="1" applyFill="1" applyBorder="1" applyAlignment="1" applyProtection="1">
      <alignment vertical="center" wrapText="1"/>
      <protection locked="0"/>
    </xf>
    <xf numFmtId="1" fontId="2" fillId="22" borderId="2" xfId="42" applyNumberFormat="1" applyFill="1" applyBorder="1" applyAlignment="1" applyProtection="1">
      <alignment vertical="center"/>
      <protection locked="0"/>
    </xf>
    <xf numFmtId="4" fontId="2" fillId="22" borderId="2" xfId="42" applyNumberFormat="1" applyFill="1" applyBorder="1" applyAlignment="1" applyProtection="1">
      <alignment vertical="center"/>
      <protection locked="0"/>
    </xf>
    <xf numFmtId="0" fontId="20" fillId="0" borderId="5" xfId="40" applyFont="1" applyBorder="1" applyAlignment="1" applyProtection="1">
      <alignment horizontal="justify" vertical="justify" wrapText="1"/>
    </xf>
    <xf numFmtId="0" fontId="0" fillId="0" borderId="5" xfId="0" applyBorder="1" applyAlignment="1" applyProtection="1">
      <alignment horizontal="justify" vertical="justify" wrapText="1"/>
    </xf>
    <xf numFmtId="0" fontId="20" fillId="0" borderId="5" xfId="40" applyFont="1" applyFill="1" applyBorder="1" applyAlignment="1" applyProtection="1">
      <alignment horizontal="justify" vertical="justify" wrapText="1"/>
    </xf>
    <xf numFmtId="0" fontId="20" fillId="0" borderId="0" xfId="40" applyFont="1" applyFill="1" applyAlignment="1" applyProtection="1">
      <alignment horizontal="justify" vertical="justify" wrapText="1"/>
    </xf>
    <xf numFmtId="0" fontId="0" fillId="0" borderId="0" xfId="0" applyFill="1" applyAlignment="1" applyProtection="1">
      <alignment horizontal="justify" vertical="justify" wrapText="1"/>
    </xf>
    <xf numFmtId="0" fontId="0" fillId="0" borderId="5" xfId="0" applyFill="1" applyBorder="1" applyAlignment="1" applyProtection="1">
      <alignment horizontal="justify" vertical="justify" wrapText="1"/>
    </xf>
    <xf numFmtId="0" fontId="3" fillId="0" borderId="0" xfId="13" applyFont="1" applyBorder="1" applyAlignment="1" applyProtection="1">
      <alignment horizontal="center" vertical="center" wrapText="1"/>
    </xf>
    <xf numFmtId="0" fontId="3" fillId="0" borderId="0" xfId="13" applyFont="1" applyBorder="1" applyAlignment="1" applyProtection="1">
      <alignment horizontal="center" vertical="center"/>
    </xf>
  </cellXfs>
  <cellStyles count="43">
    <cellStyle name="20% - Akzent1" xfId="15"/>
    <cellStyle name="20% - Akzent2" xfId="16"/>
    <cellStyle name="20% - Akzent3" xfId="17"/>
    <cellStyle name="20% - Akzent4" xfId="18"/>
    <cellStyle name="20% - Akzent5" xfId="19"/>
    <cellStyle name="20% - Akzent6" xfId="20"/>
    <cellStyle name="4" xfId="21"/>
    <cellStyle name="40% - Akzent1" xfId="22"/>
    <cellStyle name="40% - Akzent2" xfId="23"/>
    <cellStyle name="40% - Akzent3" xfId="24"/>
    <cellStyle name="40% - Akzent4" xfId="25"/>
    <cellStyle name="40% - Akzent5" xfId="26"/>
    <cellStyle name="40% - Akzent6" xfId="27"/>
    <cellStyle name="5" xfId="28"/>
    <cellStyle name="6" xfId="29"/>
    <cellStyle name="60% - Akzent1" xfId="30"/>
    <cellStyle name="60% - Akzent2" xfId="31"/>
    <cellStyle name="60% - Akzent3" xfId="32"/>
    <cellStyle name="60% - Akzent4" xfId="33"/>
    <cellStyle name="60% - Akzent5" xfId="34"/>
    <cellStyle name="60% - Akzent6" xfId="35"/>
    <cellStyle name="9" xfId="36"/>
    <cellStyle name="Euro" xfId="1"/>
    <cellStyle name="Euro 2" xfId="39"/>
    <cellStyle name="Hyperlink" xfId="38" builtinId="8"/>
    <cellStyle name="Komma 2" xfId="2"/>
    <cellStyle name="Komma 3" xfId="14"/>
    <cellStyle name="Normal_erfassungsmatrix 04" xfId="3"/>
    <cellStyle name="Prozent" xfId="4" builtinId="5"/>
    <cellStyle name="Prozent 2" xfId="5"/>
    <cellStyle name="Prozent 3" xfId="6"/>
    <cellStyle name="Standard" xfId="0" builtinId="0"/>
    <cellStyle name="Standard 2" xfId="7"/>
    <cellStyle name="Standard 3" xfId="8"/>
    <cellStyle name="Standard 4" xfId="9"/>
    <cellStyle name="Standard 5" xfId="40"/>
    <cellStyle name="Standard_12001368_12001368_1_20081208_Pächter_EGT_Prueftool_28-04-2009_15#51#33" xfId="37"/>
    <cellStyle name="Standard_Bilanz_GuV" xfId="10"/>
    <cellStyle name="Standard_EHB_II" xfId="11"/>
    <cellStyle name="Standard_EHB_NEU_Gas_Entwurf_27_Version 26 ohne Werte" xfId="12"/>
    <cellStyle name="Standard_ErhebbgnBetrberGasversorgnetze14945xls(1)" xfId="13"/>
    <cellStyle name="Standard_Kopie von Blanko_Verprobung_II_Runde Preisblatt MPr" xfId="41"/>
    <cellStyle name="Standard_VNB V7.1"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Ausfuellhilfe">
    <pageSetUpPr fitToPage="1"/>
  </sheetPr>
  <dimension ref="B2:V22"/>
  <sheetViews>
    <sheetView tabSelected="1" view="pageBreakPreview" zoomScale="90" zoomScaleNormal="90" zoomScaleSheetLayoutView="90" workbookViewId="0">
      <selection activeCell="D28" sqref="D28"/>
    </sheetView>
  </sheetViews>
  <sheetFormatPr baseColWidth="10" defaultRowHeight="14.25" customHeight="1" x14ac:dyDescent="0.2"/>
  <cols>
    <col min="1" max="1" width="3.125" style="136" customWidth="1"/>
    <col min="2" max="8" width="13.625" style="136" customWidth="1"/>
    <col min="9" max="9" width="3.125" style="136" customWidth="1"/>
    <col min="10" max="16384" width="11" style="136"/>
  </cols>
  <sheetData>
    <row r="2" spans="2:22" s="132" customFormat="1" ht="14.25" customHeight="1" thickBot="1" x14ac:dyDescent="0.3">
      <c r="B2" s="128" t="s">
        <v>391</v>
      </c>
      <c r="C2" s="129"/>
      <c r="D2" s="129"/>
      <c r="E2" s="129"/>
      <c r="F2" s="129"/>
      <c r="G2" s="129"/>
      <c r="H2" s="129"/>
      <c r="I2" s="130"/>
      <c r="J2" s="130"/>
      <c r="K2" s="130"/>
      <c r="L2" s="130"/>
      <c r="M2" s="130"/>
      <c r="N2" s="130"/>
      <c r="O2" s="130"/>
      <c r="P2" s="131"/>
      <c r="Q2" s="131"/>
      <c r="R2" s="131"/>
      <c r="S2" s="131"/>
      <c r="T2" s="131"/>
      <c r="U2" s="131"/>
      <c r="V2" s="131"/>
    </row>
    <row r="3" spans="2:22" s="132" customFormat="1" ht="107.25" customHeight="1" x14ac:dyDescent="0.2">
      <c r="B3" s="174" t="s">
        <v>415</v>
      </c>
      <c r="C3" s="173"/>
      <c r="D3" s="173"/>
      <c r="E3" s="173"/>
      <c r="F3" s="173"/>
      <c r="G3" s="173"/>
      <c r="H3" s="173"/>
      <c r="I3" s="133"/>
      <c r="J3" s="133"/>
      <c r="K3" s="133"/>
      <c r="L3" s="133"/>
      <c r="M3" s="133"/>
      <c r="N3" s="133"/>
      <c r="O3" s="133"/>
      <c r="P3" s="133"/>
      <c r="Q3" s="133"/>
      <c r="R3" s="133"/>
      <c r="S3" s="133"/>
      <c r="T3" s="133"/>
      <c r="U3" s="133"/>
      <c r="V3" s="133"/>
    </row>
    <row r="4" spans="2:22" s="132" customFormat="1" ht="14.25" customHeight="1" x14ac:dyDescent="0.2">
      <c r="B4" s="131"/>
      <c r="C4" s="131"/>
      <c r="D4" s="131"/>
      <c r="E4" s="131"/>
      <c r="F4" s="131"/>
      <c r="G4" s="131"/>
      <c r="H4" s="131"/>
      <c r="I4" s="131"/>
      <c r="J4" s="131"/>
      <c r="K4" s="131"/>
      <c r="L4" s="131"/>
      <c r="M4" s="131"/>
      <c r="N4" s="131"/>
      <c r="O4" s="131"/>
      <c r="P4" s="131"/>
      <c r="Q4" s="131"/>
      <c r="R4" s="131"/>
      <c r="S4" s="131"/>
      <c r="T4" s="131"/>
      <c r="U4" s="131"/>
      <c r="V4" s="131"/>
    </row>
    <row r="5" spans="2:22" ht="14.25" customHeight="1" thickBot="1" x14ac:dyDescent="0.25">
      <c r="B5" s="128" t="s">
        <v>390</v>
      </c>
      <c r="C5" s="134"/>
      <c r="D5" s="134"/>
      <c r="E5" s="134"/>
      <c r="F5" s="134"/>
      <c r="G5" s="134"/>
      <c r="H5" s="134"/>
      <c r="I5" s="135"/>
      <c r="J5" s="135"/>
      <c r="K5" s="135"/>
      <c r="L5" s="135"/>
      <c r="M5" s="135"/>
      <c r="N5" s="135"/>
      <c r="O5" s="135"/>
      <c r="P5" s="135"/>
      <c r="Q5" s="135"/>
      <c r="R5" s="135"/>
      <c r="S5" s="135"/>
      <c r="T5" s="135"/>
      <c r="U5" s="135"/>
      <c r="V5" s="135"/>
    </row>
    <row r="6" spans="2:22" ht="96" customHeight="1" x14ac:dyDescent="0.2">
      <c r="B6" s="172" t="s">
        <v>392</v>
      </c>
      <c r="C6" s="173"/>
      <c r="D6" s="173"/>
      <c r="E6" s="173"/>
      <c r="F6" s="173"/>
      <c r="G6" s="173"/>
      <c r="H6" s="173"/>
    </row>
    <row r="7" spans="2:22" s="132" customFormat="1" ht="14.25" customHeight="1" x14ac:dyDescent="0.2">
      <c r="B7" s="131"/>
      <c r="C7" s="131"/>
      <c r="D7" s="131"/>
      <c r="E7" s="131"/>
      <c r="F7" s="131"/>
      <c r="G7" s="131"/>
      <c r="H7" s="131"/>
      <c r="I7" s="131"/>
      <c r="J7" s="131"/>
      <c r="K7" s="131"/>
      <c r="L7" s="131"/>
      <c r="M7" s="131"/>
      <c r="N7" s="131"/>
      <c r="O7" s="131"/>
      <c r="P7" s="131"/>
      <c r="Q7" s="131"/>
      <c r="R7" s="131"/>
      <c r="S7" s="131"/>
      <c r="T7" s="131"/>
      <c r="U7" s="131"/>
      <c r="V7" s="131"/>
    </row>
    <row r="8" spans="2:22" ht="14.25" customHeight="1" thickBot="1" x14ac:dyDescent="0.25">
      <c r="B8" s="128" t="s">
        <v>416</v>
      </c>
      <c r="C8" s="134"/>
      <c r="D8" s="134"/>
      <c r="E8" s="134"/>
      <c r="F8" s="134"/>
      <c r="G8" s="134"/>
      <c r="H8" s="134"/>
      <c r="I8" s="137"/>
      <c r="J8" s="137"/>
      <c r="K8" s="137"/>
      <c r="L8" s="137"/>
      <c r="M8" s="137"/>
      <c r="N8" s="137"/>
      <c r="O8" s="137"/>
      <c r="P8" s="137"/>
      <c r="Q8" s="137"/>
      <c r="R8" s="137"/>
      <c r="S8" s="137"/>
      <c r="T8" s="137"/>
      <c r="U8" s="137"/>
      <c r="V8" s="137"/>
    </row>
    <row r="9" spans="2:22" ht="62.25" customHeight="1" x14ac:dyDescent="0.2">
      <c r="B9" s="174" t="s">
        <v>417</v>
      </c>
      <c r="C9" s="177"/>
      <c r="D9" s="177"/>
      <c r="E9" s="177"/>
      <c r="F9" s="177"/>
      <c r="G9" s="177"/>
      <c r="H9" s="177"/>
      <c r="I9" s="135"/>
      <c r="J9" s="135"/>
      <c r="K9" s="135"/>
      <c r="L9" s="135"/>
      <c r="M9" s="135"/>
      <c r="N9" s="135"/>
      <c r="O9" s="135"/>
      <c r="P9" s="135"/>
      <c r="Q9" s="135"/>
      <c r="R9" s="135"/>
      <c r="S9" s="135"/>
      <c r="T9" s="135"/>
      <c r="U9" s="135"/>
      <c r="V9" s="135"/>
    </row>
    <row r="10" spans="2:22" ht="32.25" customHeight="1" x14ac:dyDescent="0.2">
      <c r="B10" s="175" t="s">
        <v>418</v>
      </c>
      <c r="C10" s="176"/>
      <c r="D10" s="176"/>
      <c r="E10" s="176"/>
      <c r="F10" s="176"/>
      <c r="G10" s="176"/>
      <c r="H10" s="176"/>
      <c r="I10" s="135"/>
      <c r="J10" s="135"/>
      <c r="K10" s="135"/>
      <c r="L10" s="135"/>
      <c r="M10" s="135"/>
      <c r="N10" s="135"/>
      <c r="O10" s="135"/>
      <c r="P10" s="135"/>
      <c r="Q10" s="135"/>
      <c r="R10" s="135"/>
      <c r="S10" s="135"/>
      <c r="T10" s="135"/>
      <c r="U10" s="135"/>
      <c r="V10" s="135"/>
    </row>
    <row r="11" spans="2:22" ht="14.25" customHeight="1" x14ac:dyDescent="0.2">
      <c r="B11" s="135"/>
      <c r="C11" s="135"/>
      <c r="D11" s="135"/>
      <c r="E11" s="135"/>
      <c r="F11" s="135"/>
      <c r="G11" s="135"/>
      <c r="H11" s="135"/>
      <c r="I11" s="135"/>
      <c r="J11" s="135"/>
      <c r="K11" s="135"/>
      <c r="L11" s="135"/>
      <c r="M11" s="135"/>
      <c r="N11" s="135"/>
      <c r="O11" s="135"/>
      <c r="P11" s="135"/>
      <c r="Q11" s="135"/>
      <c r="R11" s="135"/>
      <c r="S11" s="135"/>
      <c r="T11" s="135"/>
      <c r="U11" s="135"/>
      <c r="V11" s="135"/>
    </row>
    <row r="12" spans="2:22" ht="14.25" customHeight="1" thickBot="1" x14ac:dyDescent="0.3">
      <c r="B12" s="128" t="s">
        <v>403</v>
      </c>
      <c r="C12" s="129"/>
      <c r="D12" s="129"/>
      <c r="E12" s="129"/>
      <c r="F12" s="129"/>
      <c r="G12" s="129"/>
      <c r="H12" s="129"/>
      <c r="I12" s="138"/>
      <c r="J12" s="138"/>
      <c r="K12" s="138"/>
      <c r="L12" s="138"/>
      <c r="M12" s="138"/>
      <c r="N12" s="138"/>
      <c r="O12" s="138"/>
      <c r="P12" s="138"/>
      <c r="Q12" s="138"/>
      <c r="R12" s="138"/>
      <c r="S12" s="138"/>
      <c r="T12" s="138"/>
      <c r="U12" s="138"/>
      <c r="V12" s="138"/>
    </row>
    <row r="13" spans="2:22" ht="78.75" customHeight="1" x14ac:dyDescent="0.2">
      <c r="B13" s="172" t="s">
        <v>404</v>
      </c>
      <c r="C13" s="173"/>
      <c r="D13" s="173"/>
      <c r="E13" s="173"/>
      <c r="F13" s="173"/>
      <c r="G13" s="173"/>
      <c r="H13" s="173"/>
      <c r="I13" s="137"/>
      <c r="J13" s="137"/>
      <c r="K13" s="137"/>
      <c r="L13" s="137"/>
      <c r="M13" s="137"/>
      <c r="N13" s="137"/>
      <c r="O13" s="137"/>
      <c r="P13" s="137"/>
      <c r="Q13" s="137"/>
      <c r="R13" s="137"/>
      <c r="S13" s="137"/>
      <c r="T13" s="137"/>
      <c r="U13" s="137"/>
      <c r="V13" s="137"/>
    </row>
    <row r="14" spans="2:22" ht="14.25" customHeight="1" x14ac:dyDescent="0.2">
      <c r="B14" s="135"/>
      <c r="C14" s="135"/>
      <c r="D14" s="135"/>
      <c r="E14" s="135"/>
      <c r="F14" s="135"/>
      <c r="G14" s="135"/>
      <c r="H14" s="135"/>
      <c r="I14" s="135"/>
      <c r="J14" s="135"/>
      <c r="K14" s="135"/>
      <c r="L14" s="135"/>
      <c r="M14" s="135"/>
      <c r="N14" s="135"/>
      <c r="O14" s="135"/>
      <c r="P14" s="135"/>
      <c r="Q14" s="135"/>
      <c r="R14" s="135"/>
      <c r="S14" s="135"/>
      <c r="T14" s="135"/>
      <c r="U14" s="135"/>
      <c r="V14" s="135"/>
    </row>
    <row r="15" spans="2:22" ht="14.25" customHeight="1" thickBot="1" x14ac:dyDescent="0.3">
      <c r="B15" s="129" t="s">
        <v>412</v>
      </c>
      <c r="C15" s="134"/>
      <c r="D15" s="134"/>
      <c r="E15" s="134"/>
      <c r="F15" s="134"/>
      <c r="G15" s="134"/>
      <c r="H15" s="134"/>
      <c r="I15" s="135"/>
      <c r="J15" s="135"/>
      <c r="K15" s="135"/>
      <c r="L15" s="135"/>
      <c r="M15" s="135"/>
      <c r="N15" s="135"/>
      <c r="O15" s="135"/>
      <c r="P15" s="135"/>
      <c r="Q15" s="135"/>
      <c r="R15" s="135"/>
      <c r="S15" s="135"/>
      <c r="T15" s="135"/>
      <c r="U15" s="135"/>
      <c r="V15" s="135"/>
    </row>
    <row r="17" spans="2:3" ht="14.25" customHeight="1" x14ac:dyDescent="0.2">
      <c r="B17" s="158"/>
      <c r="C17" s="136" t="s">
        <v>414</v>
      </c>
    </row>
    <row r="18" spans="2:3" ht="14.25" customHeight="1" x14ac:dyDescent="0.2">
      <c r="B18" s="159"/>
      <c r="C18" s="136" t="s">
        <v>413</v>
      </c>
    </row>
    <row r="20" spans="2:3" ht="14.25" customHeight="1" x14ac:dyDescent="0.2">
      <c r="B20" s="63"/>
      <c r="C20" s="136" t="s">
        <v>411</v>
      </c>
    </row>
    <row r="21" spans="2:3" ht="14.25" customHeight="1" x14ac:dyDescent="0.2">
      <c r="B21" s="167"/>
      <c r="C21" s="136" t="s">
        <v>422</v>
      </c>
    </row>
    <row r="22" spans="2:3" ht="14.25" customHeight="1" x14ac:dyDescent="0.2">
      <c r="B22" s="127"/>
      <c r="C22" s="136" t="s">
        <v>410</v>
      </c>
    </row>
  </sheetData>
  <sheetProtection password="8FA3" sheet="1" objects="1" scenarios="1" formatCells="0" formatColumns="0" formatRows="0"/>
  <mergeCells count="5">
    <mergeCell ref="B6:H6"/>
    <mergeCell ref="B3:H3"/>
    <mergeCell ref="B13:H13"/>
    <mergeCell ref="B10:H10"/>
    <mergeCell ref="B9:H9"/>
  </mergeCells>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Allgemeine_Informationen" enableFormatConditionsCalculation="0">
    <pageSetUpPr fitToPage="1"/>
  </sheetPr>
  <dimension ref="A2:FI51"/>
  <sheetViews>
    <sheetView view="pageBreakPreview" zoomScaleNormal="100" zoomScaleSheetLayoutView="100" workbookViewId="0">
      <selection activeCell="D28" sqref="D28"/>
    </sheetView>
  </sheetViews>
  <sheetFormatPr baseColWidth="10" defaultColWidth="11" defaultRowHeight="14.25" customHeight="1" x14ac:dyDescent="0.2"/>
  <cols>
    <col min="1" max="1" width="3.125" style="17" customWidth="1"/>
    <col min="2" max="2" width="44.625" style="17" customWidth="1"/>
    <col min="3" max="3" width="66.25" style="36" customWidth="1"/>
    <col min="4" max="4" width="3.125" style="17" customWidth="1"/>
    <col min="5" max="7" width="27.25" style="17" customWidth="1"/>
    <col min="8" max="8" width="27.125" style="17" customWidth="1"/>
    <col min="9" max="16384" width="11" style="17"/>
  </cols>
  <sheetData>
    <row r="2" spans="1:165" ht="30" customHeight="1" x14ac:dyDescent="0.2">
      <c r="A2" s="48" t="s">
        <v>348</v>
      </c>
      <c r="B2" s="47"/>
      <c r="C2" s="47"/>
      <c r="D2" s="47"/>
    </row>
    <row r="3" spans="1:165" ht="14.25" customHeight="1" x14ac:dyDescent="0.2">
      <c r="A3" s="31"/>
      <c r="B3" s="41"/>
      <c r="C3" s="32"/>
      <c r="D3" s="31"/>
    </row>
    <row r="4" spans="1:165" ht="18" customHeight="1" x14ac:dyDescent="0.2">
      <c r="A4" s="18"/>
      <c r="B4" s="65" t="s">
        <v>399</v>
      </c>
      <c r="C4" s="165">
        <v>2015</v>
      </c>
      <c r="D4" s="30"/>
    </row>
    <row r="5" spans="1:165" ht="14.25" customHeight="1" x14ac:dyDescent="0.2">
      <c r="A5" s="18"/>
      <c r="B5" s="29"/>
      <c r="C5" s="44"/>
      <c r="D5" s="30"/>
    </row>
    <row r="6" spans="1:165" ht="18" customHeight="1" x14ac:dyDescent="0.2">
      <c r="A6" s="18"/>
      <c r="B6" s="66" t="s">
        <v>50</v>
      </c>
      <c r="C6" s="62"/>
      <c r="D6" s="30"/>
    </row>
    <row r="7" spans="1:165" ht="18" customHeight="1" x14ac:dyDescent="0.2">
      <c r="A7" s="18"/>
      <c r="B7" s="66" t="s">
        <v>349</v>
      </c>
      <c r="C7" s="63"/>
      <c r="D7" s="30"/>
    </row>
    <row r="8" spans="1:165" ht="18" customHeight="1" x14ac:dyDescent="0.2">
      <c r="A8" s="18"/>
      <c r="B8" s="66" t="s">
        <v>350</v>
      </c>
      <c r="C8" s="63"/>
      <c r="D8" s="30"/>
    </row>
    <row r="9" spans="1:165" ht="14.25" customHeight="1" x14ac:dyDescent="0.2">
      <c r="A9" s="18"/>
      <c r="B9" s="43"/>
      <c r="C9" s="33"/>
      <c r="D9" s="30"/>
    </row>
    <row r="10" spans="1:165" ht="18" customHeight="1" x14ac:dyDescent="0.2">
      <c r="A10" s="18"/>
      <c r="B10" s="68" t="s">
        <v>351</v>
      </c>
      <c r="C10" s="49" t="s">
        <v>84</v>
      </c>
      <c r="D10" s="30"/>
    </row>
    <row r="11" spans="1:165" ht="30" customHeight="1" x14ac:dyDescent="0.2">
      <c r="A11" s="18"/>
      <c r="B11" s="68" t="s">
        <v>388</v>
      </c>
      <c r="C11" s="49"/>
      <c r="D11" s="30"/>
    </row>
    <row r="12" spans="1:165" ht="14.25" customHeight="1" x14ac:dyDescent="0.2">
      <c r="A12" s="18"/>
      <c r="B12" s="46"/>
      <c r="C12" s="20"/>
      <c r="D12" s="20"/>
      <c r="E12" s="20"/>
      <c r="F12" s="20"/>
      <c r="G12" s="20"/>
      <c r="H12" s="20"/>
    </row>
    <row r="13" spans="1:165" s="35" customFormat="1" ht="30" customHeight="1" x14ac:dyDescent="0.2">
      <c r="A13" s="48" t="s">
        <v>387</v>
      </c>
      <c r="B13" s="70"/>
      <c r="C13" s="48"/>
      <c r="D13" s="71"/>
      <c r="E13" s="20"/>
      <c r="F13" s="17"/>
      <c r="G13" s="17"/>
      <c r="H13" s="17"/>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row>
    <row r="14" spans="1:165" ht="14.25" customHeight="1" x14ac:dyDescent="0.2">
      <c r="I14" s="34"/>
      <c r="J14" s="34"/>
      <c r="K14" s="34"/>
      <c r="L14" s="34"/>
      <c r="M14" s="34"/>
      <c r="N14" s="34"/>
    </row>
    <row r="15" spans="1:165" ht="18" customHeight="1" x14ac:dyDescent="0.2">
      <c r="B15" s="45" t="s">
        <v>400</v>
      </c>
      <c r="C15" s="125">
        <v>3.4700000000000002E-2</v>
      </c>
      <c r="E15" s="69"/>
    </row>
    <row r="16" spans="1:165" ht="18" customHeight="1" x14ac:dyDescent="0.2">
      <c r="B16" s="45" t="s">
        <v>401</v>
      </c>
      <c r="C16" s="125">
        <v>9.0499999999999997E-2</v>
      </c>
    </row>
    <row r="17" spans="1:6" ht="18" customHeight="1" x14ac:dyDescent="0.2">
      <c r="B17" s="45" t="s">
        <v>402</v>
      </c>
      <c r="C17" s="126">
        <f>0.4*C16+0.6*C15</f>
        <v>5.7020000000000001E-2</v>
      </c>
      <c r="D17" s="37"/>
    </row>
    <row r="18" spans="1:6" ht="14.25" customHeight="1" x14ac:dyDescent="0.2">
      <c r="C18" s="17"/>
    </row>
    <row r="19" spans="1:6" ht="18" customHeight="1" x14ac:dyDescent="0.2">
      <c r="A19" s="18"/>
      <c r="B19" s="67" t="s">
        <v>43</v>
      </c>
      <c r="C19" s="64">
        <v>0</v>
      </c>
      <c r="D19" s="30"/>
      <c r="F19" s="124"/>
    </row>
    <row r="22" spans="1:6" ht="14.25" customHeight="1" x14ac:dyDescent="0.2">
      <c r="B22" s="39" t="s">
        <v>405</v>
      </c>
      <c r="C22" s="139"/>
    </row>
    <row r="23" spans="1:6" ht="14.25" customHeight="1" x14ac:dyDescent="0.2">
      <c r="B23" s="39" t="s">
        <v>84</v>
      </c>
    </row>
    <row r="24" spans="1:6" ht="14.25" customHeight="1" x14ac:dyDescent="0.2">
      <c r="B24" s="39" t="s">
        <v>281</v>
      </c>
    </row>
    <row r="25" spans="1:6" ht="14.25" customHeight="1" x14ac:dyDescent="0.2">
      <c r="B25" s="39" t="s">
        <v>104</v>
      </c>
    </row>
    <row r="28" spans="1:6" ht="14.25" customHeight="1" x14ac:dyDescent="0.2">
      <c r="B28" s="39" t="s">
        <v>104</v>
      </c>
      <c r="C28" s="38" t="s">
        <v>281</v>
      </c>
    </row>
    <row r="29" spans="1:6" ht="14.25" customHeight="1" x14ac:dyDescent="0.2">
      <c r="B29" s="38" t="s">
        <v>291</v>
      </c>
      <c r="C29" s="38" t="s">
        <v>108</v>
      </c>
    </row>
    <row r="30" spans="1:6" ht="14.25" customHeight="1" x14ac:dyDescent="0.2">
      <c r="B30" s="39" t="s">
        <v>293</v>
      </c>
      <c r="C30" s="38" t="s">
        <v>284</v>
      </c>
    </row>
    <row r="31" spans="1:6" ht="14.25" customHeight="1" x14ac:dyDescent="0.2">
      <c r="B31" s="38" t="s">
        <v>282</v>
      </c>
      <c r="C31" s="38" t="s">
        <v>107</v>
      </c>
    </row>
    <row r="32" spans="1:6" ht="14.25" customHeight="1" x14ac:dyDescent="0.2">
      <c r="B32" s="38" t="s">
        <v>286</v>
      </c>
      <c r="C32" s="38" t="s">
        <v>288</v>
      </c>
    </row>
    <row r="33" spans="2:3" ht="14.25" customHeight="1" x14ac:dyDescent="0.2">
      <c r="B33" s="38" t="s">
        <v>106</v>
      </c>
      <c r="C33" s="38" t="s">
        <v>289</v>
      </c>
    </row>
    <row r="34" spans="2:3" ht="14.25" customHeight="1" x14ac:dyDescent="0.2">
      <c r="B34" s="38" t="s">
        <v>292</v>
      </c>
      <c r="C34" s="38" t="s">
        <v>105</v>
      </c>
    </row>
    <row r="35" spans="2:3" ht="14.25" customHeight="1" x14ac:dyDescent="0.2">
      <c r="B35" s="38" t="s">
        <v>283</v>
      </c>
    </row>
    <row r="36" spans="2:3" ht="14.25" customHeight="1" x14ac:dyDescent="0.2">
      <c r="B36" s="38" t="s">
        <v>290</v>
      </c>
    </row>
    <row r="37" spans="2:3" ht="14.25" customHeight="1" x14ac:dyDescent="0.2">
      <c r="B37" s="38" t="s">
        <v>285</v>
      </c>
    </row>
    <row r="38" spans="2:3" ht="14.25" customHeight="1" x14ac:dyDescent="0.2">
      <c r="B38" s="38" t="s">
        <v>389</v>
      </c>
    </row>
    <row r="39" spans="2:3" ht="14.25" customHeight="1" x14ac:dyDescent="0.2">
      <c r="B39" s="38" t="s">
        <v>287</v>
      </c>
    </row>
    <row r="40" spans="2:3" ht="14.25" customHeight="1" x14ac:dyDescent="0.2">
      <c r="C40" s="139"/>
    </row>
    <row r="41" spans="2:3" ht="14.25" customHeight="1" x14ac:dyDescent="0.2">
      <c r="C41" s="37"/>
    </row>
    <row r="42" spans="2:3" ht="14.25" customHeight="1" x14ac:dyDescent="0.2">
      <c r="C42" s="37"/>
    </row>
    <row r="43" spans="2:3" ht="14.25" customHeight="1" x14ac:dyDescent="0.2">
      <c r="C43" s="37"/>
    </row>
    <row r="44" spans="2:3" ht="14.25" customHeight="1" x14ac:dyDescent="0.2">
      <c r="C44" s="37"/>
    </row>
    <row r="45" spans="2:3" ht="14.25" customHeight="1" x14ac:dyDescent="0.2">
      <c r="C45" s="139"/>
    </row>
    <row r="46" spans="2:3" ht="14.25" customHeight="1" x14ac:dyDescent="0.2">
      <c r="C46" s="139"/>
    </row>
    <row r="47" spans="2:3" ht="14.25" customHeight="1" x14ac:dyDescent="0.2">
      <c r="C47" s="139"/>
    </row>
    <row r="48" spans="2:3" ht="14.25" customHeight="1" x14ac:dyDescent="0.2">
      <c r="C48" s="139"/>
    </row>
    <row r="49" spans="3:3" ht="14.25" customHeight="1" x14ac:dyDescent="0.2">
      <c r="C49" s="139"/>
    </row>
    <row r="50" spans="3:3" ht="14.25" customHeight="1" x14ac:dyDescent="0.2">
      <c r="C50" s="139"/>
    </row>
    <row r="51" spans="3:3" ht="14.25" customHeight="1" x14ac:dyDescent="0.2">
      <c r="C51" s="139"/>
    </row>
  </sheetData>
  <sheetProtection password="8FA3" sheet="1" objects="1" scenarios="1"/>
  <customSheetViews>
    <customSheetView guid="{8C9D86F0-E2DD-4158-B04E-EE6EF937241B}" showPageBreaks="1" fitToPage="1" printArea="1" view="pageBreakPreview">
      <selection activeCell="C19" sqref="C19"/>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phoneticPr fontId="0" type="noConversion"/>
  <dataValidations xWindow="686" yWindow="720" count="2">
    <dataValidation type="list" allowBlank="1" showInputMessage="1" showErrorMessage="1" sqref="C10">
      <formula1>Marktgebiete</formula1>
    </dataValidation>
    <dataValidation type="list" allowBlank="1" showInputMessage="1" showErrorMessage="1" sqref="C11">
      <formula1>INDIRECT(C10)</formula1>
    </dataValidation>
  </dataValidations>
  <printOptions horizontalCentered="1" verticalCentered="1"/>
  <pageMargins left="0.78740157480314965" right="0.78740157480314965" top="0.98425196850393704" bottom="0.98425196850393704" header="0.51181102362204722" footer="0.51181102362204722"/>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Waelzungskosten" enableFormatConditionsCalculation="0">
    <pageSetUpPr fitToPage="1"/>
  </sheetPr>
  <dimension ref="A2:D6"/>
  <sheetViews>
    <sheetView view="pageBreakPreview" zoomScaleNormal="100" zoomScaleSheetLayoutView="100" workbookViewId="0">
      <selection activeCell="C4" sqref="C4"/>
    </sheetView>
  </sheetViews>
  <sheetFormatPr baseColWidth="10" defaultColWidth="11" defaultRowHeight="14.25" customHeight="1" x14ac:dyDescent="0.2"/>
  <cols>
    <col min="1" max="1" width="3.125" style="17" customWidth="1"/>
    <col min="2" max="2" width="57.75" style="17" customWidth="1"/>
    <col min="3" max="3" width="28.25" style="17" customWidth="1"/>
    <col min="4" max="4" width="3.125" style="17" customWidth="1"/>
    <col min="5" max="16384" width="11" style="17"/>
  </cols>
  <sheetData>
    <row r="2" spans="1:4" ht="30" customHeight="1" x14ac:dyDescent="0.2">
      <c r="A2" s="26" t="s">
        <v>347</v>
      </c>
      <c r="B2" s="27"/>
      <c r="C2" s="28"/>
      <c r="D2" s="28"/>
    </row>
    <row r="3" spans="1:4" ht="14.25" customHeight="1" x14ac:dyDescent="0.2">
      <c r="A3" s="18"/>
      <c r="B3" s="22"/>
      <c r="C3" s="19"/>
      <c r="D3" s="19"/>
    </row>
    <row r="4" spans="1:4" ht="56.25" customHeight="1" x14ac:dyDescent="0.2">
      <c r="A4" s="18"/>
      <c r="B4" s="68" t="s">
        <v>424</v>
      </c>
      <c r="C4" s="166">
        <f>B1_Plan_BAB!D154</f>
        <v>0</v>
      </c>
      <c r="D4" s="20"/>
    </row>
    <row r="5" spans="1:4" s="23" customFormat="1" ht="75" customHeight="1" x14ac:dyDescent="0.2">
      <c r="A5" s="21"/>
      <c r="B5" s="68" t="s">
        <v>423</v>
      </c>
      <c r="C5" s="169">
        <v>0</v>
      </c>
      <c r="D5" s="20"/>
    </row>
    <row r="6" spans="1:4" ht="14.25" customHeight="1" x14ac:dyDescent="0.2">
      <c r="A6" s="18"/>
      <c r="B6" s="24"/>
      <c r="C6" s="25"/>
      <c r="D6" s="25"/>
    </row>
  </sheetData>
  <sheetProtection password="8FA3" sheet="1" objects="1" scenarios="1"/>
  <protectedRanges>
    <protectedRange password="E3D3" sqref="C4:C5" name="Bereich1"/>
  </protectedRanges>
  <customSheetViews>
    <customSheetView guid="{8C9D86F0-E2DD-4158-B04E-EE6EF937241B}" showPageBreaks="1" fitToPage="1" printArea="1" view="pageBreakPreview">
      <selection activeCell="C5" sqref="C5"/>
      <pageMargins left="0.78740157480314965" right="0.78740157480314965" top="0.98425196850393704" bottom="0.98425196850393704" header="0.51181102362204722" footer="0.51181102362204722"/>
      <printOptions horizontalCentered="1" verticalCentered="1"/>
      <pageSetup paperSize="9" orientation="landscape" r:id="rId1"/>
      <headerFooter alignWithMargins="0"/>
    </customSheetView>
  </customSheetView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2"/>
  <headerFooter alignWithMargins="0"/>
  <rowBreaks count="1" manualBreakCount="1">
    <brk id="3" max="3" man="1"/>
  </rowBreaks>
  <colBreaks count="1" manualBreakCount="1">
    <brk id="2" max="5" man="1"/>
  </colBreaks>
  <ignoredErrors>
    <ignoredError sqref="C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Plan_BAB" enableFormatConditionsCalculation="0"/>
  <dimension ref="A2:CM154"/>
  <sheetViews>
    <sheetView view="pageBreakPreview" topLeftCell="A40" zoomScaleNormal="100" zoomScaleSheetLayoutView="100" workbookViewId="0">
      <selection activeCell="D59" sqref="D59"/>
    </sheetView>
  </sheetViews>
  <sheetFormatPr baseColWidth="10" defaultColWidth="11" defaultRowHeight="14.25" customHeight="1" x14ac:dyDescent="0.2"/>
  <cols>
    <col min="1" max="1" width="3.125" style="54" customWidth="1"/>
    <col min="2" max="2" width="10.5" style="54" customWidth="1"/>
    <col min="3" max="3" width="81.5" style="54" bestFit="1" customWidth="1"/>
    <col min="4" max="4" width="21.875" style="54" customWidth="1"/>
    <col min="5" max="5" width="3.125" style="54" customWidth="1"/>
    <col min="6" max="16384" width="11" style="54"/>
  </cols>
  <sheetData>
    <row r="2" spans="1:91" ht="30" customHeight="1" x14ac:dyDescent="0.2">
      <c r="A2" s="100" t="s">
        <v>393</v>
      </c>
      <c r="B2" s="84"/>
      <c r="C2" s="84"/>
      <c r="D2" s="84"/>
      <c r="E2" s="84"/>
    </row>
    <row r="3" spans="1:91" s="53" customFormat="1" ht="14.25" customHeight="1" x14ac:dyDescent="0.2">
      <c r="A3" s="22"/>
      <c r="B3" s="40"/>
      <c r="C3" s="40"/>
      <c r="D3" s="42"/>
      <c r="E3" s="4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row>
    <row r="4" spans="1:91" s="101" customFormat="1" ht="18" customHeight="1" x14ac:dyDescent="0.25">
      <c r="B4" s="72">
        <v>1</v>
      </c>
      <c r="C4" s="55" t="s">
        <v>70</v>
      </c>
      <c r="D4" s="85">
        <f>SUM(D5+D20+D25+D31+D35)</f>
        <v>0</v>
      </c>
      <c r="E4" s="56"/>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row>
    <row r="5" spans="1:91" s="101" customFormat="1" ht="18" customHeight="1" x14ac:dyDescent="0.25">
      <c r="B5" s="86" t="s">
        <v>112</v>
      </c>
      <c r="C5" s="55" t="s">
        <v>71</v>
      </c>
      <c r="D5" s="85">
        <f>SUM(D6,D12)</f>
        <v>0</v>
      </c>
      <c r="E5" s="56"/>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row>
    <row r="6" spans="1:91" ht="18" customHeight="1" x14ac:dyDescent="0.2">
      <c r="B6" s="87" t="s">
        <v>113</v>
      </c>
      <c r="C6" s="88" t="s">
        <v>33</v>
      </c>
      <c r="D6" s="89">
        <f>SUM(D7:D11)</f>
        <v>0</v>
      </c>
      <c r="E6" s="57"/>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row>
    <row r="7" spans="1:91" s="103" customFormat="1" ht="18" customHeight="1" x14ac:dyDescent="0.2">
      <c r="B7" s="90" t="s">
        <v>114</v>
      </c>
      <c r="C7" s="88" t="s">
        <v>42</v>
      </c>
      <c r="D7" s="91"/>
      <c r="E7" s="58"/>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row>
    <row r="8" spans="1:91" ht="18" customHeight="1" x14ac:dyDescent="0.2">
      <c r="B8" s="90" t="s">
        <v>115</v>
      </c>
      <c r="C8" s="88" t="s">
        <v>116</v>
      </c>
      <c r="D8" s="91"/>
      <c r="E8" s="57"/>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row>
    <row r="9" spans="1:91" s="103" customFormat="1" ht="18" customHeight="1" x14ac:dyDescent="0.2">
      <c r="B9" s="90" t="s">
        <v>117</v>
      </c>
      <c r="C9" s="88" t="s">
        <v>118</v>
      </c>
      <c r="D9" s="91"/>
      <c r="E9" s="58"/>
    </row>
    <row r="10" spans="1:91" ht="18" customHeight="1" x14ac:dyDescent="0.2">
      <c r="B10" s="90" t="s">
        <v>119</v>
      </c>
      <c r="C10" s="88" t="s">
        <v>120</v>
      </c>
      <c r="D10" s="91"/>
      <c r="E10" s="57"/>
    </row>
    <row r="11" spans="1:91" ht="18" customHeight="1" x14ac:dyDescent="0.2">
      <c r="B11" s="90" t="s">
        <v>121</v>
      </c>
      <c r="C11" s="88" t="s">
        <v>61</v>
      </c>
      <c r="D11" s="91"/>
      <c r="E11" s="57"/>
    </row>
    <row r="12" spans="1:91" ht="18" customHeight="1" x14ac:dyDescent="0.2">
      <c r="B12" s="90" t="s">
        <v>122</v>
      </c>
      <c r="C12" s="88" t="s">
        <v>72</v>
      </c>
      <c r="D12" s="89">
        <f>SUM(D13:D19)</f>
        <v>0</v>
      </c>
      <c r="E12" s="57"/>
    </row>
    <row r="13" spans="1:91" s="103" customFormat="1" ht="18" customHeight="1" x14ac:dyDescent="0.2">
      <c r="B13" s="90" t="s">
        <v>123</v>
      </c>
      <c r="C13" s="88" t="s">
        <v>79</v>
      </c>
      <c r="D13" s="127"/>
      <c r="E13" s="58"/>
    </row>
    <row r="14" spans="1:91" s="103" customFormat="1" ht="18" customHeight="1" x14ac:dyDescent="0.2">
      <c r="B14" s="90" t="s">
        <v>124</v>
      </c>
      <c r="C14" s="88" t="s">
        <v>9</v>
      </c>
      <c r="D14" s="91"/>
      <c r="E14" s="58"/>
    </row>
    <row r="15" spans="1:91" ht="18" customHeight="1" x14ac:dyDescent="0.2">
      <c r="B15" s="90" t="s">
        <v>125</v>
      </c>
      <c r="C15" s="88" t="s">
        <v>82</v>
      </c>
      <c r="D15" s="91"/>
      <c r="E15" s="57"/>
    </row>
    <row r="16" spans="1:91" s="101" customFormat="1" ht="18" customHeight="1" x14ac:dyDescent="0.25">
      <c r="B16" s="90" t="s">
        <v>126</v>
      </c>
      <c r="C16" s="88" t="s">
        <v>83</v>
      </c>
      <c r="D16" s="91"/>
      <c r="E16" s="56"/>
    </row>
    <row r="17" spans="2:5" ht="18" customHeight="1" x14ac:dyDescent="0.2">
      <c r="B17" s="90" t="s">
        <v>127</v>
      </c>
      <c r="C17" s="88" t="s">
        <v>128</v>
      </c>
      <c r="D17" s="127"/>
      <c r="E17" s="57"/>
    </row>
    <row r="18" spans="2:5" ht="18" customHeight="1" x14ac:dyDescent="0.2">
      <c r="B18" s="90" t="s">
        <v>129</v>
      </c>
      <c r="C18" s="88" t="s">
        <v>36</v>
      </c>
      <c r="D18" s="127"/>
      <c r="E18" s="57"/>
    </row>
    <row r="19" spans="2:5" ht="18" customHeight="1" x14ac:dyDescent="0.2">
      <c r="B19" s="90" t="s">
        <v>130</v>
      </c>
      <c r="C19" s="88" t="s">
        <v>61</v>
      </c>
      <c r="D19" s="91"/>
      <c r="E19" s="57"/>
    </row>
    <row r="20" spans="2:5" ht="18" customHeight="1" x14ac:dyDescent="0.2">
      <c r="B20" s="86" t="s">
        <v>131</v>
      </c>
      <c r="C20" s="55" t="s">
        <v>73</v>
      </c>
      <c r="D20" s="85">
        <f>SUM(D21:D22)</f>
        <v>0</v>
      </c>
      <c r="E20" s="57"/>
    </row>
    <row r="21" spans="2:5" s="101" customFormat="1" ht="18" customHeight="1" x14ac:dyDescent="0.25">
      <c r="B21" s="90" t="s">
        <v>132</v>
      </c>
      <c r="C21" s="88" t="s">
        <v>51</v>
      </c>
      <c r="D21" s="91"/>
      <c r="E21" s="56"/>
    </row>
    <row r="22" spans="2:5" ht="18" customHeight="1" x14ac:dyDescent="0.2">
      <c r="B22" s="90" t="s">
        <v>133</v>
      </c>
      <c r="C22" s="92" t="s">
        <v>74</v>
      </c>
      <c r="D22" s="89">
        <f>SUM(D23:D24)</f>
        <v>0</v>
      </c>
      <c r="E22" s="57"/>
    </row>
    <row r="23" spans="2:5" ht="18" customHeight="1" x14ac:dyDescent="0.2">
      <c r="B23" s="90" t="s">
        <v>134</v>
      </c>
      <c r="C23" s="88" t="s">
        <v>52</v>
      </c>
      <c r="D23" s="91"/>
      <c r="E23" s="57"/>
    </row>
    <row r="24" spans="2:5" ht="18" customHeight="1" x14ac:dyDescent="0.2">
      <c r="B24" s="90" t="s">
        <v>135</v>
      </c>
      <c r="C24" s="88" t="s">
        <v>32</v>
      </c>
      <c r="D24" s="91"/>
      <c r="E24" s="57"/>
    </row>
    <row r="25" spans="2:5" ht="18" customHeight="1" x14ac:dyDescent="0.2">
      <c r="B25" s="86" t="s">
        <v>136</v>
      </c>
      <c r="C25" s="55" t="s">
        <v>137</v>
      </c>
      <c r="D25" s="85">
        <f>B2_Plan_AKHK!F48*0.6*A1_Allgemeine_Informationen!C15</f>
        <v>0</v>
      </c>
    </row>
    <row r="26" spans="2:5" s="101" customFormat="1" ht="30" x14ac:dyDescent="0.25">
      <c r="B26" s="90" t="s">
        <v>138</v>
      </c>
      <c r="C26" s="88" t="s">
        <v>354</v>
      </c>
      <c r="D26" s="127"/>
      <c r="E26" s="57"/>
    </row>
    <row r="27" spans="2:5" s="102" customFormat="1" ht="18" customHeight="1" x14ac:dyDescent="0.25">
      <c r="B27" s="90" t="s">
        <v>139</v>
      </c>
      <c r="C27" s="88" t="s">
        <v>53</v>
      </c>
      <c r="D27" s="127"/>
      <c r="E27" s="56"/>
    </row>
    <row r="28" spans="2:5" s="104" customFormat="1" ht="18" customHeight="1" x14ac:dyDescent="0.2">
      <c r="B28" s="90" t="s">
        <v>140</v>
      </c>
      <c r="C28" s="88" t="s">
        <v>54</v>
      </c>
      <c r="D28" s="127"/>
      <c r="E28" s="58"/>
    </row>
    <row r="29" spans="2:5" s="104" customFormat="1" ht="18" customHeight="1" x14ac:dyDescent="0.2">
      <c r="B29" s="90" t="s">
        <v>141</v>
      </c>
      <c r="C29" s="88" t="s">
        <v>81</v>
      </c>
      <c r="D29" s="127"/>
      <c r="E29" s="58"/>
    </row>
    <row r="30" spans="2:5" s="104" customFormat="1" ht="18" customHeight="1" x14ac:dyDescent="0.2">
      <c r="B30" s="90" t="s">
        <v>142</v>
      </c>
      <c r="C30" s="88" t="s">
        <v>61</v>
      </c>
      <c r="D30" s="127"/>
      <c r="E30" s="58"/>
    </row>
    <row r="31" spans="2:5" s="104" customFormat="1" ht="31.5" x14ac:dyDescent="0.2">
      <c r="B31" s="86" t="s">
        <v>143</v>
      </c>
      <c r="C31" s="55" t="s">
        <v>94</v>
      </c>
      <c r="D31" s="93">
        <f>SUM(D32:D34)</f>
        <v>0</v>
      </c>
      <c r="E31" s="58"/>
    </row>
    <row r="32" spans="2:5" s="103" customFormat="1" ht="18" customHeight="1" x14ac:dyDescent="0.2">
      <c r="B32" s="90" t="s">
        <v>144</v>
      </c>
      <c r="C32" s="68" t="s">
        <v>145</v>
      </c>
      <c r="D32" s="91"/>
      <c r="E32" s="58"/>
    </row>
    <row r="33" spans="2:5" s="46" customFormat="1" ht="18" customHeight="1" x14ac:dyDescent="0.2">
      <c r="B33" s="90" t="s">
        <v>146</v>
      </c>
      <c r="C33" s="68" t="s">
        <v>147</v>
      </c>
      <c r="D33" s="91"/>
      <c r="E33" s="57"/>
    </row>
    <row r="34" spans="2:5" s="103" customFormat="1" ht="18" customHeight="1" x14ac:dyDescent="0.2">
      <c r="B34" s="90" t="s">
        <v>148</v>
      </c>
      <c r="C34" s="68" t="s">
        <v>110</v>
      </c>
      <c r="D34" s="91"/>
      <c r="E34" s="58"/>
    </row>
    <row r="35" spans="2:5" ht="18" customHeight="1" x14ac:dyDescent="0.2">
      <c r="B35" s="86" t="s">
        <v>149</v>
      </c>
      <c r="C35" s="55" t="s">
        <v>75</v>
      </c>
      <c r="D35" s="85">
        <f>D36+D37+D38+D39+D42+D43+D45+D46+D47+D48+D49+D50+D51+D52+D53+D54+D55+D56+D57</f>
        <v>0</v>
      </c>
      <c r="E35" s="57"/>
    </row>
    <row r="36" spans="2:5" ht="18" customHeight="1" x14ac:dyDescent="0.2">
      <c r="B36" s="90" t="s">
        <v>150</v>
      </c>
      <c r="C36" s="88" t="s">
        <v>34</v>
      </c>
      <c r="D36" s="127"/>
      <c r="E36" s="57"/>
    </row>
    <row r="37" spans="2:5" ht="30" x14ac:dyDescent="0.2">
      <c r="B37" s="90" t="s">
        <v>151</v>
      </c>
      <c r="C37" s="88" t="s">
        <v>394</v>
      </c>
      <c r="D37" s="127"/>
      <c r="E37" s="57"/>
    </row>
    <row r="38" spans="2:5" ht="18" customHeight="1" x14ac:dyDescent="0.2">
      <c r="B38" s="90" t="s">
        <v>152</v>
      </c>
      <c r="C38" s="88" t="s">
        <v>395</v>
      </c>
      <c r="D38" s="127"/>
      <c r="E38" s="57"/>
    </row>
    <row r="39" spans="2:5" ht="31.5" x14ac:dyDescent="0.2">
      <c r="B39" s="90" t="s">
        <v>153</v>
      </c>
      <c r="C39" s="55" t="s">
        <v>355</v>
      </c>
      <c r="D39" s="127"/>
      <c r="E39" s="57"/>
    </row>
    <row r="40" spans="2:5" s="103" customFormat="1" ht="30" x14ac:dyDescent="0.2">
      <c r="B40" s="90" t="s">
        <v>154</v>
      </c>
      <c r="C40" s="88" t="s">
        <v>356</v>
      </c>
      <c r="D40" s="127"/>
      <c r="E40" s="58"/>
    </row>
    <row r="41" spans="2:5" s="103" customFormat="1" ht="30" x14ac:dyDescent="0.2">
      <c r="B41" s="90" t="s">
        <v>155</v>
      </c>
      <c r="C41" s="88" t="s">
        <v>357</v>
      </c>
      <c r="D41" s="127"/>
      <c r="E41" s="58"/>
    </row>
    <row r="42" spans="2:5" s="103" customFormat="1" ht="18" customHeight="1" x14ac:dyDescent="0.2">
      <c r="B42" s="90" t="s">
        <v>156</v>
      </c>
      <c r="C42" s="68" t="s">
        <v>109</v>
      </c>
      <c r="D42" s="127"/>
      <c r="E42" s="58"/>
    </row>
    <row r="43" spans="2:5" ht="31.5" x14ac:dyDescent="0.2">
      <c r="B43" s="90" t="s">
        <v>157</v>
      </c>
      <c r="C43" s="55" t="s">
        <v>359</v>
      </c>
      <c r="D43" s="127"/>
      <c r="E43" s="57"/>
    </row>
    <row r="44" spans="2:5" ht="18" customHeight="1" x14ac:dyDescent="0.2">
      <c r="B44" s="90" t="s">
        <v>158</v>
      </c>
      <c r="C44" s="88" t="s">
        <v>159</v>
      </c>
      <c r="D44" s="127"/>
      <c r="E44" s="57"/>
    </row>
    <row r="45" spans="2:5" s="46" customFormat="1" ht="18" customHeight="1" x14ac:dyDescent="0.2">
      <c r="B45" s="90" t="s">
        <v>160</v>
      </c>
      <c r="C45" s="88" t="s">
        <v>77</v>
      </c>
      <c r="D45" s="91"/>
      <c r="E45" s="57"/>
    </row>
    <row r="46" spans="2:5" s="102" customFormat="1" ht="18" customHeight="1" x14ac:dyDescent="0.25">
      <c r="B46" s="90" t="s">
        <v>161</v>
      </c>
      <c r="C46" s="88" t="s">
        <v>55</v>
      </c>
      <c r="D46" s="127"/>
      <c r="E46" s="56"/>
    </row>
    <row r="47" spans="2:5" s="101" customFormat="1" ht="18" customHeight="1" x14ac:dyDescent="0.25">
      <c r="B47" s="90" t="s">
        <v>162</v>
      </c>
      <c r="C47" s="88" t="s">
        <v>56</v>
      </c>
      <c r="D47" s="91"/>
      <c r="E47" s="56"/>
    </row>
    <row r="48" spans="2:5" ht="18" customHeight="1" x14ac:dyDescent="0.2">
      <c r="B48" s="90" t="s">
        <v>163</v>
      </c>
      <c r="C48" s="88" t="s">
        <v>57</v>
      </c>
      <c r="D48" s="91"/>
      <c r="E48" s="57"/>
    </row>
    <row r="49" spans="2:5" ht="18" customHeight="1" x14ac:dyDescent="0.2">
      <c r="B49" s="90" t="s">
        <v>164</v>
      </c>
      <c r="C49" s="88" t="s">
        <v>58</v>
      </c>
      <c r="D49" s="91"/>
      <c r="E49" s="57"/>
    </row>
    <row r="50" spans="2:5" ht="18" customHeight="1" x14ac:dyDescent="0.2">
      <c r="B50" s="90" t="s">
        <v>165</v>
      </c>
      <c r="C50" s="88" t="s">
        <v>35</v>
      </c>
      <c r="D50" s="91"/>
      <c r="E50" s="57"/>
    </row>
    <row r="51" spans="2:5" ht="18" customHeight="1" x14ac:dyDescent="0.2">
      <c r="B51" s="90" t="s">
        <v>166</v>
      </c>
      <c r="C51" s="88" t="s">
        <v>76</v>
      </c>
      <c r="D51" s="91"/>
      <c r="E51" s="57"/>
    </row>
    <row r="52" spans="2:5" ht="18" customHeight="1" x14ac:dyDescent="0.2">
      <c r="B52" s="90" t="s">
        <v>167</v>
      </c>
      <c r="C52" s="88" t="s">
        <v>41</v>
      </c>
      <c r="D52" s="91"/>
      <c r="E52" s="57"/>
    </row>
    <row r="53" spans="2:5" ht="18" customHeight="1" x14ac:dyDescent="0.2">
      <c r="B53" s="90" t="s">
        <v>168</v>
      </c>
      <c r="C53" s="88" t="s">
        <v>59</v>
      </c>
      <c r="D53" s="91"/>
      <c r="E53" s="57"/>
    </row>
    <row r="54" spans="2:5" ht="18" customHeight="1" x14ac:dyDescent="0.2">
      <c r="B54" s="90" t="s">
        <v>169</v>
      </c>
      <c r="C54" s="88" t="s">
        <v>60</v>
      </c>
      <c r="D54" s="91"/>
      <c r="E54" s="57"/>
    </row>
    <row r="55" spans="2:5" ht="18" customHeight="1" x14ac:dyDescent="0.2">
      <c r="B55" s="90" t="s">
        <v>170</v>
      </c>
      <c r="C55" s="88" t="s">
        <v>80</v>
      </c>
      <c r="D55" s="91"/>
      <c r="E55" s="57"/>
    </row>
    <row r="56" spans="2:5" ht="18" customHeight="1" x14ac:dyDescent="0.2">
      <c r="B56" s="90" t="s">
        <v>171</v>
      </c>
      <c r="C56" s="88" t="s">
        <v>111</v>
      </c>
      <c r="D56" s="127"/>
      <c r="E56" s="57"/>
    </row>
    <row r="57" spans="2:5" ht="18" customHeight="1" x14ac:dyDescent="0.2">
      <c r="B57" s="90" t="s">
        <v>172</v>
      </c>
      <c r="C57" s="88" t="s">
        <v>110</v>
      </c>
      <c r="D57" s="91"/>
      <c r="E57" s="57"/>
    </row>
    <row r="58" spans="2:5" ht="18" customHeight="1" x14ac:dyDescent="0.2">
      <c r="B58" s="86" t="s">
        <v>173</v>
      </c>
      <c r="C58" s="55" t="s">
        <v>174</v>
      </c>
      <c r="D58" s="85">
        <f>SUM(D59,D110,D113)</f>
        <v>0</v>
      </c>
      <c r="E58" s="57"/>
    </row>
    <row r="59" spans="2:5" ht="18" customHeight="1" x14ac:dyDescent="0.2">
      <c r="B59" s="86" t="s">
        <v>175</v>
      </c>
      <c r="C59" s="55" t="s">
        <v>176</v>
      </c>
      <c r="D59" s="85">
        <f>SUM(D60,D74,D75,D84,D99,D109)</f>
        <v>0</v>
      </c>
      <c r="E59" s="57"/>
    </row>
    <row r="60" spans="2:5" ht="18" customHeight="1" x14ac:dyDescent="0.2">
      <c r="B60" s="90" t="s">
        <v>177</v>
      </c>
      <c r="C60" s="94" t="s">
        <v>21</v>
      </c>
      <c r="D60" s="89">
        <f>D61+D62+D63+D64+D65+D66+D67+D68+D71</f>
        <v>0</v>
      </c>
      <c r="E60" s="57"/>
    </row>
    <row r="61" spans="2:5" ht="18" customHeight="1" x14ac:dyDescent="0.2">
      <c r="B61" s="90" t="s">
        <v>178</v>
      </c>
      <c r="C61" s="88" t="s">
        <v>378</v>
      </c>
      <c r="D61" s="89">
        <f>B2_Plan_AKHK!E5</f>
        <v>0</v>
      </c>
      <c r="E61" s="57"/>
    </row>
    <row r="62" spans="2:5" ht="18" customHeight="1" x14ac:dyDescent="0.2">
      <c r="B62" s="90" t="s">
        <v>179</v>
      </c>
      <c r="C62" s="88" t="s">
        <v>379</v>
      </c>
      <c r="D62" s="89">
        <f>B2_Plan_AKHK!E6</f>
        <v>0</v>
      </c>
      <c r="E62" s="57"/>
    </row>
    <row r="63" spans="2:5" ht="18" customHeight="1" x14ac:dyDescent="0.2">
      <c r="B63" s="90" t="s">
        <v>180</v>
      </c>
      <c r="C63" s="88" t="s">
        <v>380</v>
      </c>
      <c r="D63" s="89">
        <f>B2_Plan_AKHK!E7</f>
        <v>0</v>
      </c>
      <c r="E63" s="59"/>
    </row>
    <row r="64" spans="2:5" ht="18" customHeight="1" x14ac:dyDescent="0.2">
      <c r="B64" s="90" t="s">
        <v>181</v>
      </c>
      <c r="C64" s="88" t="s">
        <v>16</v>
      </c>
      <c r="D64" s="89">
        <f>B2_Plan_AKHK!E8</f>
        <v>0</v>
      </c>
      <c r="E64" s="57"/>
    </row>
    <row r="65" spans="2:5" ht="30" x14ac:dyDescent="0.2">
      <c r="B65" s="90" t="s">
        <v>182</v>
      </c>
      <c r="C65" s="88" t="s">
        <v>381</v>
      </c>
      <c r="D65" s="89">
        <f>B2_Plan_AKHK!E9</f>
        <v>0</v>
      </c>
      <c r="E65" s="57"/>
    </row>
    <row r="66" spans="2:5" ht="18" customHeight="1" x14ac:dyDescent="0.2">
      <c r="B66" s="90" t="s">
        <v>183</v>
      </c>
      <c r="C66" s="88" t="s">
        <v>17</v>
      </c>
      <c r="D66" s="89">
        <f>B2_Plan_AKHK!E10</f>
        <v>0</v>
      </c>
      <c r="E66" s="57"/>
    </row>
    <row r="67" spans="2:5" ht="18" customHeight="1" x14ac:dyDescent="0.2">
      <c r="B67" s="90" t="s">
        <v>184</v>
      </c>
      <c r="C67" s="88" t="s">
        <v>18</v>
      </c>
      <c r="D67" s="89">
        <f>B2_Plan_AKHK!E11</f>
        <v>0</v>
      </c>
      <c r="E67" s="57"/>
    </row>
    <row r="68" spans="2:5" ht="18" customHeight="1" x14ac:dyDescent="0.2">
      <c r="B68" s="90" t="s">
        <v>185</v>
      </c>
      <c r="C68" s="94" t="s">
        <v>22</v>
      </c>
      <c r="D68" s="89">
        <f>SUM(D69:D70)</f>
        <v>0</v>
      </c>
      <c r="E68" s="57"/>
    </row>
    <row r="69" spans="2:5" ht="18" customHeight="1" x14ac:dyDescent="0.2">
      <c r="B69" s="90" t="s">
        <v>186</v>
      </c>
      <c r="C69" s="88" t="s">
        <v>38</v>
      </c>
      <c r="D69" s="89">
        <f>B2_Plan_AKHK!E12</f>
        <v>0</v>
      </c>
      <c r="E69" s="57"/>
    </row>
    <row r="70" spans="2:5" ht="18" customHeight="1" x14ac:dyDescent="0.2">
      <c r="B70" s="90" t="s">
        <v>187</v>
      </c>
      <c r="C70" s="88" t="s">
        <v>39</v>
      </c>
      <c r="D70" s="89">
        <f>B2_Plan_AKHK!E13</f>
        <v>0</v>
      </c>
      <c r="E70" s="57"/>
    </row>
    <row r="71" spans="2:5" ht="18" customHeight="1" x14ac:dyDescent="0.2">
      <c r="B71" s="90" t="s">
        <v>188</v>
      </c>
      <c r="C71" s="94" t="s">
        <v>23</v>
      </c>
      <c r="D71" s="89">
        <f>SUM(D72:D73)</f>
        <v>0</v>
      </c>
      <c r="E71" s="57"/>
    </row>
    <row r="72" spans="2:5" ht="18" customHeight="1" x14ac:dyDescent="0.2">
      <c r="B72" s="90" t="s">
        <v>189</v>
      </c>
      <c r="C72" s="88" t="s">
        <v>19</v>
      </c>
      <c r="D72" s="89">
        <f>B2_Plan_AKHK!E14</f>
        <v>0</v>
      </c>
      <c r="E72" s="59"/>
    </row>
    <row r="73" spans="2:5" ht="18" customHeight="1" x14ac:dyDescent="0.2">
      <c r="B73" s="90" t="s">
        <v>190</v>
      </c>
      <c r="C73" s="88" t="s">
        <v>20</v>
      </c>
      <c r="D73" s="89">
        <f>B2_Plan_AKHK!E15</f>
        <v>0</v>
      </c>
      <c r="E73" s="59"/>
    </row>
    <row r="74" spans="2:5" ht="18" customHeight="1" x14ac:dyDescent="0.2">
      <c r="B74" s="90" t="s">
        <v>191</v>
      </c>
      <c r="C74" s="88" t="s">
        <v>85</v>
      </c>
      <c r="D74" s="89">
        <f>B2_Plan_AKHK!E16</f>
        <v>0</v>
      </c>
      <c r="E74" s="57"/>
    </row>
    <row r="75" spans="2:5" ht="18" customHeight="1" x14ac:dyDescent="0.2">
      <c r="B75" s="90" t="s">
        <v>192</v>
      </c>
      <c r="C75" s="94" t="s">
        <v>86</v>
      </c>
      <c r="D75" s="89">
        <f>SUM(D76:D83)</f>
        <v>0</v>
      </c>
      <c r="E75" s="57"/>
    </row>
    <row r="76" spans="2:5" ht="18" customHeight="1" x14ac:dyDescent="0.2">
      <c r="B76" s="90" t="s">
        <v>193</v>
      </c>
      <c r="C76" s="88" t="s">
        <v>320</v>
      </c>
      <c r="D76" s="89">
        <f>B2_Plan_AKHK!E17</f>
        <v>0</v>
      </c>
      <c r="E76" s="57"/>
    </row>
    <row r="77" spans="2:5" ht="18" customHeight="1" x14ac:dyDescent="0.2">
      <c r="B77" s="90" t="s">
        <v>194</v>
      </c>
      <c r="C77" s="88" t="s">
        <v>99</v>
      </c>
      <c r="D77" s="89">
        <f>B2_Plan_AKHK!E18</f>
        <v>0</v>
      </c>
      <c r="E77" s="57"/>
    </row>
    <row r="78" spans="2:5" ht="18" customHeight="1" x14ac:dyDescent="0.2">
      <c r="B78" s="90" t="s">
        <v>195</v>
      </c>
      <c r="C78" s="88" t="s">
        <v>14</v>
      </c>
      <c r="D78" s="89">
        <f>B2_Plan_AKHK!E19</f>
        <v>0</v>
      </c>
      <c r="E78" s="57"/>
    </row>
    <row r="79" spans="2:5" ht="18" customHeight="1" x14ac:dyDescent="0.2">
      <c r="B79" s="90" t="s">
        <v>196</v>
      </c>
      <c r="C79" s="88" t="s">
        <v>382</v>
      </c>
      <c r="D79" s="89">
        <f>B2_Plan_AKHK!E20</f>
        <v>0</v>
      </c>
      <c r="E79" s="57"/>
    </row>
    <row r="80" spans="2:5" ht="18" customHeight="1" x14ac:dyDescent="0.2">
      <c r="B80" s="90" t="s">
        <v>197</v>
      </c>
      <c r="C80" s="88" t="s">
        <v>383</v>
      </c>
      <c r="D80" s="89">
        <f>B2_Plan_AKHK!E21</f>
        <v>0</v>
      </c>
      <c r="E80" s="57"/>
    </row>
    <row r="81" spans="2:5" ht="18" customHeight="1" x14ac:dyDescent="0.2">
      <c r="B81" s="90" t="s">
        <v>198</v>
      </c>
      <c r="C81" s="88" t="s">
        <v>27</v>
      </c>
      <c r="D81" s="89">
        <f>B2_Plan_AKHK!E22</f>
        <v>0</v>
      </c>
      <c r="E81" s="57"/>
    </row>
    <row r="82" spans="2:5" ht="18" customHeight="1" x14ac:dyDescent="0.2">
      <c r="B82" s="90" t="s">
        <v>199</v>
      </c>
      <c r="C82" s="88" t="s">
        <v>28</v>
      </c>
      <c r="D82" s="89">
        <f>B2_Plan_AKHK!E23</f>
        <v>0</v>
      </c>
      <c r="E82" s="57"/>
    </row>
    <row r="83" spans="2:5" ht="18" customHeight="1" x14ac:dyDescent="0.2">
      <c r="B83" s="90" t="s">
        <v>200</v>
      </c>
      <c r="C83" s="88" t="s">
        <v>100</v>
      </c>
      <c r="D83" s="89">
        <f>B2_Plan_AKHK!E24</f>
        <v>0</v>
      </c>
      <c r="E83" s="57"/>
    </row>
    <row r="84" spans="2:5" ht="18" customHeight="1" x14ac:dyDescent="0.2">
      <c r="B84" s="90" t="s">
        <v>201</v>
      </c>
      <c r="C84" s="94" t="s">
        <v>24</v>
      </c>
      <c r="D84" s="89">
        <f>SUM(D85,D92:D98)</f>
        <v>0</v>
      </c>
      <c r="E84" s="59"/>
    </row>
    <row r="85" spans="2:5" ht="18" customHeight="1" x14ac:dyDescent="0.2">
      <c r="B85" s="90" t="s">
        <v>202</v>
      </c>
      <c r="C85" s="88" t="s">
        <v>96</v>
      </c>
      <c r="D85" s="89">
        <f>SUM(D86:D91)</f>
        <v>0</v>
      </c>
      <c r="E85" s="57"/>
    </row>
    <row r="86" spans="2:5" ht="18" customHeight="1" x14ac:dyDescent="0.2">
      <c r="B86" s="90" t="s">
        <v>203</v>
      </c>
      <c r="C86" s="88" t="s">
        <v>334</v>
      </c>
      <c r="D86" s="89">
        <f>B2_Plan_AKHK!E25</f>
        <v>0</v>
      </c>
      <c r="E86" s="57"/>
    </row>
    <row r="87" spans="2:5" ht="18" customHeight="1" x14ac:dyDescent="0.2">
      <c r="B87" s="90" t="s">
        <v>203</v>
      </c>
      <c r="C87" s="88" t="s">
        <v>335</v>
      </c>
      <c r="D87" s="89">
        <f>B2_Plan_AKHK!E26</f>
        <v>0</v>
      </c>
      <c r="E87" s="57"/>
    </row>
    <row r="88" spans="2:5" ht="18" customHeight="1" x14ac:dyDescent="0.2">
      <c r="B88" s="90" t="s">
        <v>204</v>
      </c>
      <c r="C88" s="88" t="s">
        <v>336</v>
      </c>
      <c r="D88" s="89">
        <f>B2_Plan_AKHK!E27</f>
        <v>0</v>
      </c>
      <c r="E88" s="57"/>
    </row>
    <row r="89" spans="2:5" ht="18" customHeight="1" x14ac:dyDescent="0.2">
      <c r="B89" s="90" t="s">
        <v>204</v>
      </c>
      <c r="C89" s="88" t="s">
        <v>337</v>
      </c>
      <c r="D89" s="89">
        <f>B2_Plan_AKHK!E28</f>
        <v>0</v>
      </c>
      <c r="E89" s="57"/>
    </row>
    <row r="90" spans="2:5" ht="18" customHeight="1" x14ac:dyDescent="0.2">
      <c r="B90" s="90" t="s">
        <v>205</v>
      </c>
      <c r="C90" s="88" t="s">
        <v>338</v>
      </c>
      <c r="D90" s="89">
        <f>B2_Plan_AKHK!E29</f>
        <v>0</v>
      </c>
      <c r="E90" s="57"/>
    </row>
    <row r="91" spans="2:5" ht="18" customHeight="1" x14ac:dyDescent="0.2">
      <c r="B91" s="90" t="s">
        <v>205</v>
      </c>
      <c r="C91" s="88" t="s">
        <v>339</v>
      </c>
      <c r="D91" s="89">
        <f>B2_Plan_AKHK!E30</f>
        <v>0</v>
      </c>
      <c r="E91" s="57"/>
    </row>
    <row r="92" spans="2:5" ht="18" customHeight="1" x14ac:dyDescent="0.2">
      <c r="B92" s="90" t="s">
        <v>206</v>
      </c>
      <c r="C92" s="88" t="s">
        <v>5</v>
      </c>
      <c r="D92" s="89">
        <f>B2_Plan_AKHK!E31</f>
        <v>0</v>
      </c>
      <c r="E92" s="57"/>
    </row>
    <row r="93" spans="2:5" ht="18" customHeight="1" x14ac:dyDescent="0.2">
      <c r="B93" s="90" t="s">
        <v>207</v>
      </c>
      <c r="C93" s="88" t="s">
        <v>384</v>
      </c>
      <c r="D93" s="89">
        <f>B2_Plan_AKHK!E32</f>
        <v>0</v>
      </c>
      <c r="E93" s="57"/>
    </row>
    <row r="94" spans="2:5" ht="18" customHeight="1" x14ac:dyDescent="0.2">
      <c r="B94" s="90" t="s">
        <v>208</v>
      </c>
      <c r="C94" s="88" t="s">
        <v>385</v>
      </c>
      <c r="D94" s="89">
        <f>B2_Plan_AKHK!E33</f>
        <v>0</v>
      </c>
      <c r="E94" s="57"/>
    </row>
    <row r="95" spans="2:5" ht="18" customHeight="1" x14ac:dyDescent="0.2">
      <c r="B95" s="90" t="s">
        <v>209</v>
      </c>
      <c r="C95" s="88" t="s">
        <v>0</v>
      </c>
      <c r="D95" s="89">
        <f>B2_Plan_AKHK!E34</f>
        <v>0</v>
      </c>
      <c r="E95" s="57"/>
    </row>
    <row r="96" spans="2:5" ht="18" customHeight="1" x14ac:dyDescent="0.2">
      <c r="B96" s="90" t="s">
        <v>210</v>
      </c>
      <c r="C96" s="88" t="s">
        <v>396</v>
      </c>
      <c r="D96" s="89">
        <f>B2_Plan_AKHK!E35</f>
        <v>0</v>
      </c>
      <c r="E96" s="57"/>
    </row>
    <row r="97" spans="2:5" ht="18" customHeight="1" x14ac:dyDescent="0.2">
      <c r="B97" s="90" t="s">
        <v>211</v>
      </c>
      <c r="C97" s="88" t="s">
        <v>6</v>
      </c>
      <c r="D97" s="89">
        <f>B2_Plan_AKHK!E36</f>
        <v>0</v>
      </c>
      <c r="E97" s="57"/>
    </row>
    <row r="98" spans="2:5" s="101" customFormat="1" ht="18" customHeight="1" x14ac:dyDescent="0.25">
      <c r="B98" s="90" t="s">
        <v>212</v>
      </c>
      <c r="C98" s="88" t="s">
        <v>29</v>
      </c>
      <c r="D98" s="89">
        <f>B2_Plan_AKHK!E37</f>
        <v>0</v>
      </c>
      <c r="E98" s="56"/>
    </row>
    <row r="99" spans="2:5" ht="18" customHeight="1" x14ac:dyDescent="0.2">
      <c r="B99" s="90" t="s">
        <v>213</v>
      </c>
      <c r="C99" s="94" t="s">
        <v>25</v>
      </c>
      <c r="D99" s="89">
        <f>SUM(D100:D108)</f>
        <v>0</v>
      </c>
      <c r="E99" s="57"/>
    </row>
    <row r="100" spans="2:5" ht="18" customHeight="1" x14ac:dyDescent="0.2">
      <c r="B100" s="90" t="s">
        <v>214</v>
      </c>
      <c r="C100" s="95" t="s">
        <v>2</v>
      </c>
      <c r="D100" s="89">
        <f>B2_Plan_AKHK!E38</f>
        <v>0</v>
      </c>
      <c r="E100" s="57"/>
    </row>
    <row r="101" spans="2:5" s="105" customFormat="1" ht="18" customHeight="1" x14ac:dyDescent="0.25">
      <c r="B101" s="90" t="s">
        <v>215</v>
      </c>
      <c r="C101" s="95" t="s">
        <v>7</v>
      </c>
      <c r="D101" s="89">
        <f>B2_Plan_AKHK!E39</f>
        <v>0</v>
      </c>
      <c r="E101" s="58"/>
    </row>
    <row r="102" spans="2:5" s="106" customFormat="1" ht="18" customHeight="1" x14ac:dyDescent="0.2">
      <c r="B102" s="90" t="s">
        <v>216</v>
      </c>
      <c r="C102" s="95" t="s">
        <v>15</v>
      </c>
      <c r="D102" s="89">
        <f>B2_Plan_AKHK!E40</f>
        <v>0</v>
      </c>
      <c r="E102" s="57"/>
    </row>
    <row r="103" spans="2:5" s="106" customFormat="1" ht="18" customHeight="1" x14ac:dyDescent="0.2">
      <c r="B103" s="90" t="s">
        <v>217</v>
      </c>
      <c r="C103" s="95" t="s">
        <v>386</v>
      </c>
      <c r="D103" s="89">
        <f>B2_Plan_AKHK!E41</f>
        <v>0</v>
      </c>
      <c r="E103" s="57"/>
    </row>
    <row r="104" spans="2:5" s="106" customFormat="1" ht="18" customHeight="1" x14ac:dyDescent="0.2">
      <c r="B104" s="90" t="s">
        <v>218</v>
      </c>
      <c r="C104" s="95" t="s">
        <v>30</v>
      </c>
      <c r="D104" s="89">
        <f>B2_Plan_AKHK!E42</f>
        <v>0</v>
      </c>
      <c r="E104" s="60"/>
    </row>
    <row r="105" spans="2:5" s="102" customFormat="1" ht="18" customHeight="1" x14ac:dyDescent="0.25">
      <c r="B105" s="90" t="s">
        <v>219</v>
      </c>
      <c r="C105" s="95" t="s">
        <v>40</v>
      </c>
      <c r="D105" s="89">
        <f>B2_Plan_AKHK!E43</f>
        <v>0</v>
      </c>
      <c r="E105" s="56"/>
    </row>
    <row r="106" spans="2:5" s="103" customFormat="1" ht="18" customHeight="1" x14ac:dyDescent="0.2">
      <c r="B106" s="90" t="s">
        <v>220</v>
      </c>
      <c r="C106" s="95" t="s">
        <v>3</v>
      </c>
      <c r="D106" s="89">
        <f>B2_Plan_AKHK!E44</f>
        <v>0</v>
      </c>
      <c r="E106" s="58"/>
    </row>
    <row r="107" spans="2:5" ht="18" customHeight="1" x14ac:dyDescent="0.2">
      <c r="B107" s="90" t="s">
        <v>221</v>
      </c>
      <c r="C107" s="95" t="s">
        <v>397</v>
      </c>
      <c r="D107" s="89">
        <f>B2_Plan_AKHK!E45</f>
        <v>0</v>
      </c>
      <c r="E107" s="57"/>
    </row>
    <row r="108" spans="2:5" s="103" customFormat="1" ht="18" customHeight="1" x14ac:dyDescent="0.2">
      <c r="B108" s="90" t="s">
        <v>222</v>
      </c>
      <c r="C108" s="95" t="s">
        <v>31</v>
      </c>
      <c r="D108" s="89">
        <f>B2_Plan_AKHK!E46</f>
        <v>0</v>
      </c>
      <c r="E108" s="58"/>
    </row>
    <row r="109" spans="2:5" s="103" customFormat="1" ht="18" customHeight="1" x14ac:dyDescent="0.2">
      <c r="B109" s="90" t="s">
        <v>223</v>
      </c>
      <c r="C109" s="96" t="s">
        <v>95</v>
      </c>
      <c r="D109" s="89">
        <f>B2_Plan_AKHK!E47</f>
        <v>0</v>
      </c>
      <c r="E109" s="58"/>
    </row>
    <row r="110" spans="2:5" ht="18" customHeight="1" x14ac:dyDescent="0.2">
      <c r="B110" s="86" t="s">
        <v>224</v>
      </c>
      <c r="C110" s="55" t="s">
        <v>225</v>
      </c>
      <c r="D110" s="85">
        <f>SUM(D111:D112)</f>
        <v>0</v>
      </c>
      <c r="E110" s="57"/>
    </row>
    <row r="111" spans="2:5" s="103" customFormat="1" ht="30" x14ac:dyDescent="0.2">
      <c r="B111" s="90" t="s">
        <v>226</v>
      </c>
      <c r="C111" s="88" t="s">
        <v>360</v>
      </c>
      <c r="D111" s="91"/>
      <c r="E111" s="58"/>
    </row>
    <row r="112" spans="2:5" s="103" customFormat="1" ht="18" customHeight="1" x14ac:dyDescent="0.2">
      <c r="B112" s="90" t="s">
        <v>227</v>
      </c>
      <c r="C112" s="88" t="s">
        <v>61</v>
      </c>
      <c r="D112" s="91"/>
      <c r="E112" s="58"/>
    </row>
    <row r="113" spans="2:5" s="103" customFormat="1" ht="18" customHeight="1" x14ac:dyDescent="0.2">
      <c r="B113" s="86" t="s">
        <v>228</v>
      </c>
      <c r="C113" s="55" t="s">
        <v>229</v>
      </c>
      <c r="D113" s="93">
        <f>SUM(D114:D115)</f>
        <v>0</v>
      </c>
      <c r="E113" s="58"/>
    </row>
    <row r="114" spans="2:5" s="103" customFormat="1" ht="18" customHeight="1" x14ac:dyDescent="0.2">
      <c r="B114" s="90" t="s">
        <v>230</v>
      </c>
      <c r="C114" s="88" t="s">
        <v>398</v>
      </c>
      <c r="D114" s="91"/>
      <c r="E114" s="58"/>
    </row>
    <row r="115" spans="2:5" s="103" customFormat="1" ht="18" customHeight="1" x14ac:dyDescent="0.2">
      <c r="B115" s="90" t="s">
        <v>231</v>
      </c>
      <c r="C115" s="88" t="s">
        <v>232</v>
      </c>
      <c r="D115" s="91"/>
      <c r="E115" s="58"/>
    </row>
    <row r="116" spans="2:5" s="103" customFormat="1" ht="18" customHeight="1" x14ac:dyDescent="0.2">
      <c r="B116" s="86" t="s">
        <v>233</v>
      </c>
      <c r="C116" s="55" t="s">
        <v>103</v>
      </c>
      <c r="D116" s="74">
        <f>B2_Plan_AKHK!F48*0.4*A1_Allgemeine_Informationen!C16</f>
        <v>0</v>
      </c>
      <c r="E116" s="58"/>
    </row>
    <row r="117" spans="2:5" s="103" customFormat="1" ht="18" customHeight="1" x14ac:dyDescent="0.2">
      <c r="B117" s="86" t="s">
        <v>234</v>
      </c>
      <c r="C117" s="55" t="s">
        <v>62</v>
      </c>
      <c r="D117" s="74">
        <f>C_kalk_Gewerbesteuer!C8</f>
        <v>0</v>
      </c>
      <c r="E117" s="58"/>
    </row>
    <row r="118" spans="2:5" ht="18" customHeight="1" x14ac:dyDescent="0.2">
      <c r="B118" s="86" t="s">
        <v>10</v>
      </c>
      <c r="C118" s="55" t="s">
        <v>235</v>
      </c>
      <c r="D118" s="74">
        <f>D4+D58+D116+D117</f>
        <v>0</v>
      </c>
      <c r="E118" s="57"/>
    </row>
    <row r="119" spans="2:5" ht="18" customHeight="1" x14ac:dyDescent="0.2">
      <c r="B119" s="86" t="s">
        <v>236</v>
      </c>
      <c r="C119" s="55" t="s">
        <v>68</v>
      </c>
      <c r="D119" s="85">
        <f>SUM(D120:D122)+D124+D125+D126+D128+D140</f>
        <v>0</v>
      </c>
      <c r="E119" s="57"/>
    </row>
    <row r="120" spans="2:5" s="103" customFormat="1" ht="18" customHeight="1" x14ac:dyDescent="0.2">
      <c r="B120" s="86" t="s">
        <v>237</v>
      </c>
      <c r="C120" s="55" t="s">
        <v>238</v>
      </c>
      <c r="D120" s="127"/>
      <c r="E120" s="58"/>
    </row>
    <row r="121" spans="2:5" s="103" customFormat="1" ht="18" customHeight="1" x14ac:dyDescent="0.2">
      <c r="B121" s="86" t="s">
        <v>239</v>
      </c>
      <c r="C121" s="55" t="s">
        <v>240</v>
      </c>
      <c r="D121" s="91"/>
      <c r="E121" s="58"/>
    </row>
    <row r="122" spans="2:5" ht="18" customHeight="1" x14ac:dyDescent="0.2">
      <c r="B122" s="86" t="s">
        <v>241</v>
      </c>
      <c r="C122" s="55" t="s">
        <v>63</v>
      </c>
      <c r="D122" s="73"/>
      <c r="E122" s="57"/>
    </row>
    <row r="123" spans="2:5" s="103" customFormat="1" ht="18" customHeight="1" x14ac:dyDescent="0.2">
      <c r="B123" s="90" t="s">
        <v>242</v>
      </c>
      <c r="C123" s="88" t="s">
        <v>69</v>
      </c>
      <c r="D123" s="73"/>
      <c r="E123" s="58"/>
    </row>
    <row r="124" spans="2:5" ht="18" customHeight="1" x14ac:dyDescent="0.2">
      <c r="B124" s="86" t="s">
        <v>243</v>
      </c>
      <c r="C124" s="55" t="s">
        <v>244</v>
      </c>
      <c r="D124" s="91"/>
      <c r="E124" s="57"/>
    </row>
    <row r="125" spans="2:5" ht="18" customHeight="1" x14ac:dyDescent="0.2">
      <c r="B125" s="86" t="s">
        <v>245</v>
      </c>
      <c r="C125" s="55" t="s">
        <v>246</v>
      </c>
      <c r="D125" s="91"/>
      <c r="E125" s="57"/>
    </row>
    <row r="126" spans="2:5" s="102" customFormat="1" ht="18" customHeight="1" x14ac:dyDescent="0.25">
      <c r="B126" s="86" t="s">
        <v>247</v>
      </c>
      <c r="C126" s="55" t="s">
        <v>64</v>
      </c>
      <c r="D126" s="91"/>
      <c r="E126" s="56"/>
    </row>
    <row r="127" spans="2:5" s="104" customFormat="1" ht="18" customHeight="1" x14ac:dyDescent="0.2">
      <c r="B127" s="90" t="s">
        <v>248</v>
      </c>
      <c r="C127" s="88" t="s">
        <v>65</v>
      </c>
      <c r="D127" s="91"/>
      <c r="E127" s="58"/>
    </row>
    <row r="128" spans="2:5" s="104" customFormat="1" ht="18" customHeight="1" x14ac:dyDescent="0.2">
      <c r="B128" s="86" t="s">
        <v>249</v>
      </c>
      <c r="C128" s="55" t="s">
        <v>67</v>
      </c>
      <c r="D128" s="85">
        <f>D129+D132</f>
        <v>0</v>
      </c>
      <c r="E128" s="58"/>
    </row>
    <row r="129" spans="2:5" s="104" customFormat="1" ht="18" customHeight="1" x14ac:dyDescent="0.2">
      <c r="B129" s="90" t="s">
        <v>250</v>
      </c>
      <c r="C129" s="88" t="s">
        <v>89</v>
      </c>
      <c r="D129" s="89">
        <f>D130+D131</f>
        <v>0</v>
      </c>
      <c r="E129" s="58"/>
    </row>
    <row r="130" spans="2:5" s="104" customFormat="1" ht="18" customHeight="1" x14ac:dyDescent="0.2">
      <c r="B130" s="90" t="s">
        <v>251</v>
      </c>
      <c r="C130" s="88" t="s">
        <v>90</v>
      </c>
      <c r="D130" s="91"/>
      <c r="E130" s="58"/>
    </row>
    <row r="131" spans="2:5" s="104" customFormat="1" ht="18" customHeight="1" x14ac:dyDescent="0.2">
      <c r="B131" s="90" t="s">
        <v>252</v>
      </c>
      <c r="C131" s="88" t="s">
        <v>91</v>
      </c>
      <c r="D131" s="91"/>
      <c r="E131" s="58"/>
    </row>
    <row r="132" spans="2:5" s="104" customFormat="1" ht="30" x14ac:dyDescent="0.2">
      <c r="B132" s="90" t="s">
        <v>253</v>
      </c>
      <c r="C132" s="68" t="s">
        <v>358</v>
      </c>
      <c r="D132" s="85">
        <f>SUM(D133:D139)</f>
        <v>0</v>
      </c>
      <c r="E132" s="58"/>
    </row>
    <row r="133" spans="2:5" s="104" customFormat="1" ht="18" customHeight="1" x14ac:dyDescent="0.2">
      <c r="B133" s="90" t="s">
        <v>254</v>
      </c>
      <c r="C133" s="88" t="s">
        <v>87</v>
      </c>
      <c r="D133" s="91"/>
      <c r="E133" s="58"/>
    </row>
    <row r="134" spans="2:5" s="104" customFormat="1" ht="18" customHeight="1" x14ac:dyDescent="0.2">
      <c r="B134" s="90" t="s">
        <v>255</v>
      </c>
      <c r="C134" s="88" t="s">
        <v>93</v>
      </c>
      <c r="D134" s="91"/>
      <c r="E134" s="58"/>
    </row>
    <row r="135" spans="2:5" s="104" customFormat="1" ht="18" customHeight="1" x14ac:dyDescent="0.2">
      <c r="B135" s="90" t="s">
        <v>256</v>
      </c>
      <c r="C135" s="88" t="s">
        <v>92</v>
      </c>
      <c r="D135" s="91"/>
      <c r="E135" s="58"/>
    </row>
    <row r="136" spans="2:5" s="104" customFormat="1" ht="18" customHeight="1" x14ac:dyDescent="0.2">
      <c r="B136" s="90" t="s">
        <v>257</v>
      </c>
      <c r="C136" s="68" t="s">
        <v>88</v>
      </c>
      <c r="D136" s="91"/>
      <c r="E136" s="58"/>
    </row>
    <row r="137" spans="2:5" s="46" customFormat="1" ht="18" customHeight="1" x14ac:dyDescent="0.2">
      <c r="B137" s="90" t="s">
        <v>258</v>
      </c>
      <c r="C137" s="88" t="s">
        <v>259</v>
      </c>
      <c r="D137" s="91"/>
      <c r="E137" s="57"/>
    </row>
    <row r="138" spans="2:5" s="46" customFormat="1" ht="18" customHeight="1" x14ac:dyDescent="0.25">
      <c r="B138" s="90" t="s">
        <v>260</v>
      </c>
      <c r="C138" s="88" t="s">
        <v>261</v>
      </c>
      <c r="D138" s="91"/>
      <c r="E138" s="61"/>
    </row>
    <row r="139" spans="2:5" ht="18" customHeight="1" x14ac:dyDescent="0.2">
      <c r="B139" s="90" t="s">
        <v>262</v>
      </c>
      <c r="C139" s="88" t="s">
        <v>78</v>
      </c>
      <c r="D139" s="91"/>
    </row>
    <row r="140" spans="2:5" ht="18" customHeight="1" x14ac:dyDescent="0.2">
      <c r="B140" s="86" t="s">
        <v>263</v>
      </c>
      <c r="C140" s="55" t="s">
        <v>66</v>
      </c>
      <c r="D140" s="85">
        <f>SUM(D141+D147+D148+D149+D150+D151+D153)</f>
        <v>0</v>
      </c>
    </row>
    <row r="141" spans="2:5" ht="18" customHeight="1" x14ac:dyDescent="0.2">
      <c r="B141" s="90" t="s">
        <v>264</v>
      </c>
      <c r="C141" s="68" t="s">
        <v>265</v>
      </c>
      <c r="D141" s="89">
        <f>SUM(D142:D146)</f>
        <v>0</v>
      </c>
    </row>
    <row r="142" spans="2:5" ht="18" customHeight="1" x14ac:dyDescent="0.2">
      <c r="B142" s="90" t="s">
        <v>266</v>
      </c>
      <c r="C142" s="88" t="s">
        <v>12</v>
      </c>
      <c r="D142" s="91"/>
    </row>
    <row r="143" spans="2:5" ht="18" customHeight="1" x14ac:dyDescent="0.2">
      <c r="B143" s="90" t="s">
        <v>267</v>
      </c>
      <c r="C143" s="88" t="s">
        <v>97</v>
      </c>
      <c r="D143" s="127"/>
    </row>
    <row r="144" spans="2:5" ht="18" customHeight="1" x14ac:dyDescent="0.2">
      <c r="B144" s="90" t="s">
        <v>268</v>
      </c>
      <c r="C144" s="68" t="s">
        <v>48</v>
      </c>
      <c r="D144" s="127"/>
    </row>
    <row r="145" spans="2:4" ht="18" customHeight="1" x14ac:dyDescent="0.2">
      <c r="B145" s="90" t="s">
        <v>269</v>
      </c>
      <c r="C145" s="68" t="s">
        <v>13</v>
      </c>
      <c r="D145" s="127"/>
    </row>
    <row r="146" spans="2:4" ht="18" customHeight="1" x14ac:dyDescent="0.2">
      <c r="B146" s="90" t="s">
        <v>270</v>
      </c>
      <c r="C146" s="88" t="s">
        <v>49</v>
      </c>
      <c r="D146" s="91"/>
    </row>
    <row r="147" spans="2:4" ht="18" customHeight="1" x14ac:dyDescent="0.2">
      <c r="B147" s="90" t="s">
        <v>271</v>
      </c>
      <c r="C147" s="88" t="s">
        <v>272</v>
      </c>
      <c r="D147" s="127"/>
    </row>
    <row r="148" spans="2:4" ht="18" customHeight="1" x14ac:dyDescent="0.2">
      <c r="B148" s="90" t="s">
        <v>44</v>
      </c>
      <c r="C148" s="88" t="s">
        <v>273</v>
      </c>
      <c r="D148" s="127"/>
    </row>
    <row r="149" spans="2:4" ht="18" customHeight="1" x14ac:dyDescent="0.2">
      <c r="B149" s="90" t="s">
        <v>45</v>
      </c>
      <c r="C149" s="88" t="s">
        <v>8</v>
      </c>
      <c r="D149" s="91"/>
    </row>
    <row r="150" spans="2:4" ht="18" customHeight="1" x14ac:dyDescent="0.2">
      <c r="B150" s="90" t="s">
        <v>46</v>
      </c>
      <c r="C150" s="88" t="s">
        <v>274</v>
      </c>
      <c r="D150" s="127"/>
    </row>
    <row r="151" spans="2:4" ht="18" customHeight="1" x14ac:dyDescent="0.2">
      <c r="B151" s="90" t="s">
        <v>47</v>
      </c>
      <c r="C151" s="88" t="s">
        <v>275</v>
      </c>
      <c r="D151" s="91"/>
    </row>
    <row r="152" spans="2:4" ht="18" customHeight="1" x14ac:dyDescent="0.2">
      <c r="B152" s="90" t="s">
        <v>276</v>
      </c>
      <c r="C152" s="97" t="s">
        <v>277</v>
      </c>
      <c r="D152" s="91"/>
    </row>
    <row r="153" spans="2:4" ht="18" customHeight="1" x14ac:dyDescent="0.2">
      <c r="B153" s="90" t="s">
        <v>278</v>
      </c>
      <c r="C153" s="88" t="s">
        <v>279</v>
      </c>
      <c r="D153" s="91"/>
    </row>
    <row r="154" spans="2:4" ht="18" customHeight="1" x14ac:dyDescent="0.2">
      <c r="B154" s="86" t="s">
        <v>11</v>
      </c>
      <c r="C154" s="75" t="s">
        <v>280</v>
      </c>
      <c r="D154" s="98">
        <f>D118-D119</f>
        <v>0</v>
      </c>
    </row>
  </sheetData>
  <sheetProtection password="8FA3" sheet="1" objects="1" scenarios="1"/>
  <customSheetViews>
    <customSheetView guid="{8C9D86F0-E2DD-4158-B04E-EE6EF937241B}" showPageBreaks="1" printArea="1" view="pageBreakPreview" topLeftCell="C112">
      <selection activeCell="C145" sqref="C145"/>
      <rowBreaks count="2" manualBreakCount="2">
        <brk id="57" max="4" man="1"/>
        <brk id="118" max="4" man="1"/>
      </rowBreaks>
      <pageMargins left="0.27559055118110237" right="0.55118110236220474" top="0.47244094488188981" bottom="0.6692913385826772" header="0" footer="0"/>
      <printOptions horizontalCentered="1"/>
      <pageSetup paperSize="9" scale="56" fitToHeight="3" orientation="portrait" r:id="rId1"/>
      <headerFooter alignWithMargins="0"/>
    </customSheetView>
  </customSheetViews>
  <phoneticPr fontId="0" type="noConversion"/>
  <printOptions horizontalCentered="1"/>
  <pageMargins left="0.27559055118110237" right="0.55118110236220474" top="0.47244094488188981" bottom="0.6692913385826772" header="0" footer="0"/>
  <pageSetup paperSize="9" scale="56" fitToHeight="3" orientation="portrait" r:id="rId2"/>
  <headerFooter alignWithMargins="0"/>
  <rowBreaks count="2" manualBreakCount="2">
    <brk id="57" max="4" man="1"/>
    <brk id="118" max="4" man="1"/>
  </rowBreaks>
  <ignoredErrors>
    <ignoredError sqref="D58" evalError="1"/>
    <ignoredError sqref="B6 B12 B21:B22 B27:B30 B32:B34 B36:B39 B42:B43 B45:B57 B60 B74:B75 B84 B99 B109 B111:B112 B114:B115 B129 B132 B141 B147:B151 B153" twoDigitTextYear="1"/>
    <ignoredError sqref="B58 B116:B117" twoDigitTextYear="1" numberStoredAsText="1"/>
    <ignoredError sqref="B119" numberStoredAsText="1"/>
    <ignoredError sqref="D1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Plan_Abschreibungen"/>
  <dimension ref="A2:G48"/>
  <sheetViews>
    <sheetView view="pageBreakPreview" zoomScaleNormal="100" zoomScaleSheetLayoutView="100" workbookViewId="0">
      <selection activeCell="F48" sqref="F48"/>
    </sheetView>
  </sheetViews>
  <sheetFormatPr baseColWidth="10" defaultRowHeight="14.25" customHeight="1" x14ac:dyDescent="0.2"/>
  <cols>
    <col min="1" max="1" width="3.125" style="108" customWidth="1"/>
    <col min="2" max="2" width="34.375" style="108" customWidth="1"/>
    <col min="3" max="3" width="31.875" style="108" customWidth="1"/>
    <col min="4" max="4" width="23.875" style="108" customWidth="1"/>
    <col min="5" max="5" width="24.5" style="108" customWidth="1"/>
    <col min="6" max="6" width="30.25" style="108" customWidth="1"/>
    <col min="7" max="7" width="3.125" style="108" customWidth="1"/>
    <col min="8" max="16384" width="11" style="108"/>
  </cols>
  <sheetData>
    <row r="2" spans="1:7" ht="31.5" x14ac:dyDescent="0.2">
      <c r="A2" s="168" t="s">
        <v>425</v>
      </c>
      <c r="B2" s="178" t="s">
        <v>426</v>
      </c>
      <c r="C2" s="179"/>
      <c r="D2" s="179"/>
      <c r="E2" s="179"/>
      <c r="F2" s="179"/>
      <c r="G2" s="107"/>
    </row>
    <row r="3" spans="1:7" ht="14.25" customHeight="1" x14ac:dyDescent="0.2">
      <c r="B3" s="51"/>
      <c r="C3" s="50"/>
      <c r="D3" s="30"/>
      <c r="E3" s="30"/>
      <c r="F3" s="30"/>
    </row>
    <row r="4" spans="1:7" ht="47.25" x14ac:dyDescent="0.2">
      <c r="B4" s="52" t="s">
        <v>342</v>
      </c>
      <c r="C4" s="76" t="str">
        <f>CONCATENATE("geplante AK/HK in ",A1_Allgemeine_Informationen!C4," [€]")</f>
        <v>geplante AK/HK in 2015 [€]</v>
      </c>
      <c r="D4" s="76" t="s">
        <v>421</v>
      </c>
      <c r="E4" s="76" t="s">
        <v>420</v>
      </c>
      <c r="F4" s="76" t="str">
        <f>CONCATENATE("Restwerte zum 31.12.",A1_Allgemeine_Informationen!C4)</f>
        <v>Restwerte zum 31.12.2015</v>
      </c>
    </row>
    <row r="5" spans="1:7" ht="30" x14ac:dyDescent="0.2">
      <c r="B5" s="88" t="s">
        <v>294</v>
      </c>
      <c r="C5" s="77">
        <v>0</v>
      </c>
      <c r="D5" s="170">
        <f>IF(D_Nutzungsdauern!F7="",D_Nutzungsdauern!D7,D_Nutzungsdauern!F7)</f>
        <v>25</v>
      </c>
      <c r="E5" s="171">
        <f>C5/D5</f>
        <v>0</v>
      </c>
      <c r="F5" s="109">
        <f>AVERAGE(C5,C5-E5)</f>
        <v>0</v>
      </c>
    </row>
    <row r="6" spans="1:7" ht="18" customHeight="1" x14ac:dyDescent="0.2">
      <c r="B6" s="88" t="s">
        <v>295</v>
      </c>
      <c r="C6" s="77">
        <v>0</v>
      </c>
      <c r="D6" s="170">
        <f>IF(D_Nutzungsdauern!F8="",D_Nutzungsdauern!D8,D_Nutzungsdauern!F8)</f>
        <v>50</v>
      </c>
      <c r="E6" s="171">
        <f t="shared" ref="E6:E47" si="0">C6/D6</f>
        <v>0</v>
      </c>
      <c r="F6" s="109">
        <f t="shared" ref="F6:F47" si="1">AVERAGE(C6,C6-E6)</f>
        <v>0</v>
      </c>
    </row>
    <row r="7" spans="1:7" ht="30" x14ac:dyDescent="0.2">
      <c r="B7" s="88" t="s">
        <v>296</v>
      </c>
      <c r="C7" s="77">
        <v>0</v>
      </c>
      <c r="D7" s="170">
        <f>IF(D_Nutzungsdauern!F9="",D_Nutzungsdauern!D9,D_Nutzungsdauern!F9)</f>
        <v>60</v>
      </c>
      <c r="E7" s="171">
        <f t="shared" si="0"/>
        <v>0</v>
      </c>
      <c r="F7" s="109">
        <f t="shared" si="1"/>
        <v>0</v>
      </c>
    </row>
    <row r="8" spans="1:7" ht="18" customHeight="1" x14ac:dyDescent="0.2">
      <c r="B8" s="88" t="s">
        <v>16</v>
      </c>
      <c r="C8" s="77">
        <v>0</v>
      </c>
      <c r="D8" s="170">
        <f>IF(D_Nutzungsdauern!F10="",D_Nutzungsdauern!D10,D_Nutzungsdauern!F10)</f>
        <v>23</v>
      </c>
      <c r="E8" s="171">
        <f t="shared" si="0"/>
        <v>0</v>
      </c>
      <c r="F8" s="109">
        <f t="shared" si="1"/>
        <v>0</v>
      </c>
    </row>
    <row r="9" spans="1:7" ht="45" x14ac:dyDescent="0.2">
      <c r="B9" s="88" t="s">
        <v>377</v>
      </c>
      <c r="C9" s="77">
        <v>0</v>
      </c>
      <c r="D9" s="170">
        <f>IF(D_Nutzungsdauern!F11="",D_Nutzungsdauern!D11,D_Nutzungsdauern!F11)</f>
        <v>8</v>
      </c>
      <c r="E9" s="171">
        <f t="shared" si="0"/>
        <v>0</v>
      </c>
      <c r="F9" s="109">
        <f t="shared" si="1"/>
        <v>0</v>
      </c>
    </row>
    <row r="10" spans="1:7" ht="18" customHeight="1" x14ac:dyDescent="0.2">
      <c r="B10" s="88" t="s">
        <v>17</v>
      </c>
      <c r="C10" s="77">
        <v>0</v>
      </c>
      <c r="D10" s="170">
        <f>IF(D_Nutzungsdauern!F12="",D_Nutzungsdauern!D12,D_Nutzungsdauern!F12)</f>
        <v>14</v>
      </c>
      <c r="E10" s="171">
        <f t="shared" si="0"/>
        <v>0</v>
      </c>
      <c r="F10" s="109">
        <f t="shared" si="1"/>
        <v>0</v>
      </c>
    </row>
    <row r="11" spans="1:7" ht="18" customHeight="1" x14ac:dyDescent="0.2">
      <c r="B11" s="88" t="s">
        <v>18</v>
      </c>
      <c r="C11" s="77">
        <v>0</v>
      </c>
      <c r="D11" s="170">
        <f>IF(D_Nutzungsdauern!F13="",D_Nutzungsdauern!D13,D_Nutzungsdauern!F13)</f>
        <v>14</v>
      </c>
      <c r="E11" s="171">
        <f t="shared" si="0"/>
        <v>0</v>
      </c>
      <c r="F11" s="109">
        <f t="shared" si="1"/>
        <v>0</v>
      </c>
    </row>
    <row r="12" spans="1:7" ht="18" customHeight="1" x14ac:dyDescent="0.2">
      <c r="B12" s="99" t="s">
        <v>38</v>
      </c>
      <c r="C12" s="77">
        <v>0</v>
      </c>
      <c r="D12" s="170">
        <f>IF(D_Nutzungsdauern!F14="",D_Nutzungsdauern!D14,D_Nutzungsdauern!F14)</f>
        <v>4</v>
      </c>
      <c r="E12" s="171">
        <f t="shared" si="0"/>
        <v>0</v>
      </c>
      <c r="F12" s="109">
        <f t="shared" si="1"/>
        <v>0</v>
      </c>
    </row>
    <row r="13" spans="1:7" ht="18" customHeight="1" x14ac:dyDescent="0.2">
      <c r="B13" s="99" t="s">
        <v>39</v>
      </c>
      <c r="C13" s="77">
        <v>0</v>
      </c>
      <c r="D13" s="170">
        <f>IF(D_Nutzungsdauern!F15="",D_Nutzungsdauern!D15,D_Nutzungsdauern!F15)</f>
        <v>3</v>
      </c>
      <c r="E13" s="171">
        <f t="shared" si="0"/>
        <v>0</v>
      </c>
      <c r="F13" s="109">
        <f t="shared" si="1"/>
        <v>0</v>
      </c>
    </row>
    <row r="14" spans="1:7" ht="18" customHeight="1" x14ac:dyDescent="0.2">
      <c r="B14" s="99" t="s">
        <v>19</v>
      </c>
      <c r="C14" s="77">
        <v>0</v>
      </c>
      <c r="D14" s="170">
        <f>IF(D_Nutzungsdauern!F16="",D_Nutzungsdauern!D16,D_Nutzungsdauern!F16)</f>
        <v>5</v>
      </c>
      <c r="E14" s="171">
        <f t="shared" si="0"/>
        <v>0</v>
      </c>
      <c r="F14" s="109">
        <f t="shared" si="1"/>
        <v>0</v>
      </c>
    </row>
    <row r="15" spans="1:7" ht="18" customHeight="1" x14ac:dyDescent="0.2">
      <c r="B15" s="99" t="s">
        <v>20</v>
      </c>
      <c r="C15" s="77">
        <v>0</v>
      </c>
      <c r="D15" s="170">
        <f>IF(D_Nutzungsdauern!F17="",D_Nutzungsdauern!D17,D_Nutzungsdauern!F17)</f>
        <v>8</v>
      </c>
      <c r="E15" s="171">
        <f t="shared" si="0"/>
        <v>0</v>
      </c>
      <c r="F15" s="109">
        <f t="shared" si="1"/>
        <v>0</v>
      </c>
    </row>
    <row r="16" spans="1:7" ht="18" customHeight="1" x14ac:dyDescent="0.2">
      <c r="B16" s="99" t="s">
        <v>98</v>
      </c>
      <c r="C16" s="77">
        <v>0</v>
      </c>
      <c r="D16" s="170">
        <f>IF(D_Nutzungsdauern!F18="",D_Nutzungsdauern!D18,D_Nutzungsdauern!F18)</f>
        <v>45</v>
      </c>
      <c r="E16" s="171">
        <f t="shared" si="0"/>
        <v>0</v>
      </c>
      <c r="F16" s="109">
        <f t="shared" si="1"/>
        <v>0</v>
      </c>
    </row>
    <row r="17" spans="2:6" ht="18" customHeight="1" x14ac:dyDescent="0.2">
      <c r="B17" s="99" t="s">
        <v>37</v>
      </c>
      <c r="C17" s="77">
        <v>0</v>
      </c>
      <c r="D17" s="170">
        <f>IF(D_Nutzungsdauern!F19="",D_Nutzungsdauern!D19,D_Nutzungsdauern!F19)</f>
        <v>25</v>
      </c>
      <c r="E17" s="171">
        <f t="shared" si="0"/>
        <v>0</v>
      </c>
      <c r="F17" s="109">
        <f t="shared" si="1"/>
        <v>0</v>
      </c>
    </row>
    <row r="18" spans="2:6" ht="18" customHeight="1" x14ac:dyDescent="0.2">
      <c r="B18" s="99" t="s">
        <v>99</v>
      </c>
      <c r="C18" s="77">
        <v>0</v>
      </c>
      <c r="D18" s="170">
        <f>IF(D_Nutzungsdauern!F20="",D_Nutzungsdauern!D20,D_Nutzungsdauern!F20)</f>
        <v>25</v>
      </c>
      <c r="E18" s="171">
        <f t="shared" si="0"/>
        <v>0</v>
      </c>
      <c r="F18" s="109">
        <f t="shared" si="1"/>
        <v>0</v>
      </c>
    </row>
    <row r="19" spans="2:6" ht="18" customHeight="1" x14ac:dyDescent="0.2">
      <c r="B19" s="99" t="s">
        <v>14</v>
      </c>
      <c r="C19" s="77">
        <v>0</v>
      </c>
      <c r="D19" s="170">
        <f>IF(D_Nutzungsdauern!F21="",D_Nutzungsdauern!D21,D_Nutzungsdauern!F21)</f>
        <v>25</v>
      </c>
      <c r="E19" s="171">
        <f t="shared" si="0"/>
        <v>0</v>
      </c>
      <c r="F19" s="109">
        <f t="shared" si="1"/>
        <v>0</v>
      </c>
    </row>
    <row r="20" spans="2:6" ht="18" customHeight="1" x14ac:dyDescent="0.2">
      <c r="B20" s="99" t="s">
        <v>26</v>
      </c>
      <c r="C20" s="77">
        <v>0</v>
      </c>
      <c r="D20" s="170">
        <f>IF(D_Nutzungsdauern!F22="",D_Nutzungsdauern!D22,D_Nutzungsdauern!F22)</f>
        <v>25</v>
      </c>
      <c r="E20" s="171">
        <f t="shared" si="0"/>
        <v>0</v>
      </c>
      <c r="F20" s="109">
        <f t="shared" si="1"/>
        <v>0</v>
      </c>
    </row>
    <row r="21" spans="2:6" ht="30" x14ac:dyDescent="0.2">
      <c r="B21" s="88" t="s">
        <v>368</v>
      </c>
      <c r="C21" s="77">
        <v>0</v>
      </c>
      <c r="D21" s="170">
        <f>IF(D_Nutzungsdauern!F23="",D_Nutzungsdauern!D23,D_Nutzungsdauern!F23)</f>
        <v>25</v>
      </c>
      <c r="E21" s="171">
        <f t="shared" si="0"/>
        <v>0</v>
      </c>
      <c r="F21" s="109">
        <f t="shared" si="1"/>
        <v>0</v>
      </c>
    </row>
    <row r="22" spans="2:6" ht="30" x14ac:dyDescent="0.2">
      <c r="B22" s="88" t="s">
        <v>369</v>
      </c>
      <c r="C22" s="77">
        <v>0</v>
      </c>
      <c r="D22" s="170">
        <f>IF(D_Nutzungsdauern!F24="",D_Nutzungsdauern!D24,D_Nutzungsdauern!F24)</f>
        <v>20</v>
      </c>
      <c r="E22" s="171">
        <f t="shared" si="0"/>
        <v>0</v>
      </c>
      <c r="F22" s="109">
        <f t="shared" si="1"/>
        <v>0</v>
      </c>
    </row>
    <row r="23" spans="2:6" ht="30" x14ac:dyDescent="0.2">
      <c r="B23" s="88" t="s">
        <v>370</v>
      </c>
      <c r="C23" s="77">
        <v>0</v>
      </c>
      <c r="D23" s="170">
        <f>IF(D_Nutzungsdauern!F25="",D_Nutzungsdauern!D25,D_Nutzungsdauern!F25)</f>
        <v>25</v>
      </c>
      <c r="E23" s="171">
        <f t="shared" si="0"/>
        <v>0</v>
      </c>
      <c r="F23" s="109">
        <f t="shared" si="1"/>
        <v>0</v>
      </c>
    </row>
    <row r="24" spans="2:6" ht="18" customHeight="1" x14ac:dyDescent="0.2">
      <c r="B24" s="88" t="s">
        <v>100</v>
      </c>
      <c r="C24" s="77">
        <v>0</v>
      </c>
      <c r="D24" s="170">
        <f>IF(D_Nutzungsdauern!F26="",D_Nutzungsdauern!D26,D_Nutzungsdauern!F26)</f>
        <v>25</v>
      </c>
      <c r="E24" s="171">
        <f t="shared" si="0"/>
        <v>0</v>
      </c>
      <c r="F24" s="109">
        <f t="shared" si="1"/>
        <v>0</v>
      </c>
    </row>
    <row r="25" spans="2:6" ht="30" x14ac:dyDescent="0.2">
      <c r="B25" s="88" t="s">
        <v>371</v>
      </c>
      <c r="C25" s="77">
        <v>0</v>
      </c>
      <c r="D25" s="170">
        <f>IF(D_Nutzungsdauern!F27="",D_Nutzungsdauern!D27,D_Nutzungsdauern!F27)</f>
        <v>45</v>
      </c>
      <c r="E25" s="171">
        <f t="shared" si="0"/>
        <v>0</v>
      </c>
      <c r="F25" s="109">
        <f t="shared" si="1"/>
        <v>0</v>
      </c>
    </row>
    <row r="26" spans="2:6" ht="30" x14ac:dyDescent="0.2">
      <c r="B26" s="88" t="s">
        <v>372</v>
      </c>
      <c r="C26" s="77">
        <v>0</v>
      </c>
      <c r="D26" s="170">
        <f>IF(D_Nutzungsdauern!F27="",D_Nutzungsdauern!D27,D_Nutzungsdauern!F27)</f>
        <v>45</v>
      </c>
      <c r="E26" s="171">
        <f t="shared" si="0"/>
        <v>0</v>
      </c>
      <c r="F26" s="109">
        <f t="shared" si="1"/>
        <v>0</v>
      </c>
    </row>
    <row r="27" spans="2:6" ht="30" x14ac:dyDescent="0.2">
      <c r="B27" s="88" t="s">
        <v>373</v>
      </c>
      <c r="C27" s="77">
        <v>0</v>
      </c>
      <c r="D27" s="170">
        <f>IF(D_Nutzungsdauern!F28="",D_Nutzungsdauern!D28,D_Nutzungsdauern!F28)</f>
        <v>55</v>
      </c>
      <c r="E27" s="171">
        <f t="shared" si="0"/>
        <v>0</v>
      </c>
      <c r="F27" s="109">
        <f t="shared" si="1"/>
        <v>0</v>
      </c>
    </row>
    <row r="28" spans="2:6" ht="30" x14ac:dyDescent="0.2">
      <c r="B28" s="88" t="s">
        <v>374</v>
      </c>
      <c r="C28" s="77">
        <v>0</v>
      </c>
      <c r="D28" s="170">
        <f>IF(D_Nutzungsdauern!F28="",D_Nutzungsdauern!D28,D_Nutzungsdauern!F28)</f>
        <v>55</v>
      </c>
      <c r="E28" s="171">
        <f t="shared" si="0"/>
        <v>0</v>
      </c>
      <c r="F28" s="109">
        <f t="shared" si="1"/>
        <v>0</v>
      </c>
    </row>
    <row r="29" spans="2:6" ht="30" x14ac:dyDescent="0.2">
      <c r="B29" s="88" t="s">
        <v>375</v>
      </c>
      <c r="C29" s="77">
        <v>0</v>
      </c>
      <c r="D29" s="170">
        <f>IF(D_Nutzungsdauern!F29="",D_Nutzungsdauern!D29,D_Nutzungsdauern!F29)</f>
        <v>45</v>
      </c>
      <c r="E29" s="171">
        <f t="shared" si="0"/>
        <v>0</v>
      </c>
      <c r="F29" s="109">
        <f t="shared" si="1"/>
        <v>0</v>
      </c>
    </row>
    <row r="30" spans="2:6" ht="30" x14ac:dyDescent="0.2">
      <c r="B30" s="88" t="s">
        <v>376</v>
      </c>
      <c r="C30" s="77">
        <v>0</v>
      </c>
      <c r="D30" s="170">
        <f>IF(D_Nutzungsdauern!F29="",D_Nutzungsdauern!D29,D_Nutzungsdauern!F29)</f>
        <v>45</v>
      </c>
      <c r="E30" s="171">
        <f t="shared" si="0"/>
        <v>0</v>
      </c>
      <c r="F30" s="109">
        <f t="shared" si="1"/>
        <v>0</v>
      </c>
    </row>
    <row r="31" spans="2:6" ht="30" x14ac:dyDescent="0.2">
      <c r="B31" s="88" t="s">
        <v>367</v>
      </c>
      <c r="C31" s="77">
        <v>0</v>
      </c>
      <c r="D31" s="170">
        <f>IF(D_Nutzungsdauern!F30="",D_Nutzungsdauern!D30,D_Nutzungsdauern!F30)</f>
        <v>45</v>
      </c>
      <c r="E31" s="171">
        <f t="shared" si="0"/>
        <v>0</v>
      </c>
      <c r="F31" s="109">
        <f t="shared" si="1"/>
        <v>0</v>
      </c>
    </row>
    <row r="32" spans="2:6" ht="15" x14ac:dyDescent="0.2">
      <c r="B32" s="88" t="s">
        <v>352</v>
      </c>
      <c r="C32" s="77">
        <v>0</v>
      </c>
      <c r="D32" s="170">
        <f>IF(D_Nutzungsdauern!F31="",D_Nutzungsdauern!D31,D_Nutzungsdauern!F31)</f>
        <v>45</v>
      </c>
      <c r="E32" s="171">
        <f t="shared" si="0"/>
        <v>0</v>
      </c>
      <c r="F32" s="109">
        <f t="shared" si="1"/>
        <v>0</v>
      </c>
    </row>
    <row r="33" spans="2:6" ht="30" x14ac:dyDescent="0.2">
      <c r="B33" s="88" t="s">
        <v>366</v>
      </c>
      <c r="C33" s="77">
        <v>0</v>
      </c>
      <c r="D33" s="170">
        <f>IF(D_Nutzungsdauern!F32="",D_Nutzungsdauern!D32,D_Nutzungsdauern!F32)</f>
        <v>45</v>
      </c>
      <c r="E33" s="171">
        <f t="shared" si="0"/>
        <v>0</v>
      </c>
      <c r="F33" s="109">
        <f t="shared" si="1"/>
        <v>0</v>
      </c>
    </row>
    <row r="34" spans="2:6" ht="30" x14ac:dyDescent="0.2">
      <c r="B34" s="88" t="s">
        <v>365</v>
      </c>
      <c r="C34" s="77">
        <v>0</v>
      </c>
      <c r="D34" s="170">
        <f>IF(D_Nutzungsdauern!F33="",D_Nutzungsdauern!D33,D_Nutzungsdauern!F33)</f>
        <v>30</v>
      </c>
      <c r="E34" s="171">
        <f t="shared" si="0"/>
        <v>0</v>
      </c>
      <c r="F34" s="109">
        <f t="shared" si="1"/>
        <v>0</v>
      </c>
    </row>
    <row r="35" spans="2:6" ht="18" customHeight="1" x14ac:dyDescent="0.2">
      <c r="B35" s="88" t="s">
        <v>1</v>
      </c>
      <c r="C35" s="77">
        <v>0</v>
      </c>
      <c r="D35" s="170">
        <f>IF(D_Nutzungsdauern!F34="",D_Nutzungsdauern!D34,D_Nutzungsdauern!F34)</f>
        <v>45</v>
      </c>
      <c r="E35" s="171">
        <f t="shared" si="0"/>
        <v>0</v>
      </c>
      <c r="F35" s="109">
        <f t="shared" si="1"/>
        <v>0</v>
      </c>
    </row>
    <row r="36" spans="2:6" ht="18" customHeight="1" x14ac:dyDescent="0.2">
      <c r="B36" s="88" t="s">
        <v>6</v>
      </c>
      <c r="C36" s="77">
        <v>0</v>
      </c>
      <c r="D36" s="170">
        <f>IF(D_Nutzungsdauern!F35="",D_Nutzungsdauern!D35,D_Nutzungsdauern!F35)</f>
        <v>45</v>
      </c>
      <c r="E36" s="171">
        <f t="shared" si="0"/>
        <v>0</v>
      </c>
      <c r="F36" s="109">
        <f t="shared" si="1"/>
        <v>0</v>
      </c>
    </row>
    <row r="37" spans="2:6" ht="30" x14ac:dyDescent="0.2">
      <c r="B37" s="88" t="s">
        <v>353</v>
      </c>
      <c r="C37" s="77">
        <v>0</v>
      </c>
      <c r="D37" s="170">
        <f>IF(D_Nutzungsdauern!F36="",D_Nutzungsdauern!D36,D_Nutzungsdauern!F36)</f>
        <v>45</v>
      </c>
      <c r="E37" s="171">
        <f t="shared" si="0"/>
        <v>0</v>
      </c>
      <c r="F37" s="109">
        <f t="shared" si="1"/>
        <v>0</v>
      </c>
    </row>
    <row r="38" spans="2:6" ht="18" customHeight="1" x14ac:dyDescent="0.2">
      <c r="B38" s="88" t="s">
        <v>2</v>
      </c>
      <c r="C38" s="77">
        <v>0</v>
      </c>
      <c r="D38" s="170">
        <f>IF(D_Nutzungsdauern!F37="",D_Nutzungsdauern!D37,D_Nutzungsdauern!F37)</f>
        <v>8</v>
      </c>
      <c r="E38" s="171">
        <f t="shared" si="0"/>
        <v>0</v>
      </c>
      <c r="F38" s="109">
        <f t="shared" si="1"/>
        <v>0</v>
      </c>
    </row>
    <row r="39" spans="2:6" ht="18" customHeight="1" x14ac:dyDescent="0.2">
      <c r="B39" s="88" t="s">
        <v>7</v>
      </c>
      <c r="C39" s="77">
        <v>0</v>
      </c>
      <c r="D39" s="170">
        <f>IF(D_Nutzungsdauern!F38="",D_Nutzungsdauern!D38,D_Nutzungsdauern!F38)</f>
        <v>15</v>
      </c>
      <c r="E39" s="171">
        <f t="shared" si="0"/>
        <v>0</v>
      </c>
      <c r="F39" s="109">
        <f t="shared" si="1"/>
        <v>0</v>
      </c>
    </row>
    <row r="40" spans="2:6" ht="18" customHeight="1" x14ac:dyDescent="0.2">
      <c r="B40" s="88" t="s">
        <v>15</v>
      </c>
      <c r="C40" s="77">
        <v>0</v>
      </c>
      <c r="D40" s="170">
        <f>IF(D_Nutzungsdauern!F39="",D_Nutzungsdauern!D39,D_Nutzungsdauern!F39)</f>
        <v>45</v>
      </c>
      <c r="E40" s="171">
        <f t="shared" si="0"/>
        <v>0</v>
      </c>
      <c r="F40" s="109">
        <f t="shared" si="1"/>
        <v>0</v>
      </c>
    </row>
    <row r="41" spans="2:6" ht="18" customHeight="1" x14ac:dyDescent="0.2">
      <c r="B41" s="99" t="s">
        <v>101</v>
      </c>
      <c r="C41" s="77">
        <v>0</v>
      </c>
      <c r="D41" s="170">
        <f>IF(D_Nutzungsdauern!F40="",D_Nutzungsdauern!D40,D_Nutzungsdauern!F40)</f>
        <v>45</v>
      </c>
      <c r="E41" s="171">
        <f t="shared" si="0"/>
        <v>0</v>
      </c>
      <c r="F41" s="109">
        <f t="shared" si="1"/>
        <v>0</v>
      </c>
    </row>
    <row r="42" spans="2:6" ht="30" x14ac:dyDescent="0.2">
      <c r="B42" s="88" t="s">
        <v>361</v>
      </c>
      <c r="C42" s="77">
        <v>0</v>
      </c>
      <c r="D42" s="170">
        <f>IF(D_Nutzungsdauern!F41="",D_Nutzungsdauern!D41,D_Nutzungsdauern!F41)</f>
        <v>20</v>
      </c>
      <c r="E42" s="171">
        <f t="shared" si="0"/>
        <v>0</v>
      </c>
      <c r="F42" s="109">
        <f t="shared" si="1"/>
        <v>0</v>
      </c>
    </row>
    <row r="43" spans="2:6" ht="30" x14ac:dyDescent="0.2">
      <c r="B43" s="88" t="s">
        <v>362</v>
      </c>
      <c r="C43" s="77">
        <v>0</v>
      </c>
      <c r="D43" s="170">
        <f>IF(D_Nutzungsdauern!F42="",D_Nutzungsdauern!D42,D_Nutzungsdauern!F42)</f>
        <v>10</v>
      </c>
      <c r="E43" s="171">
        <f t="shared" si="0"/>
        <v>0</v>
      </c>
      <c r="F43" s="109">
        <f t="shared" si="1"/>
        <v>0</v>
      </c>
    </row>
    <row r="44" spans="2:6" ht="18" customHeight="1" x14ac:dyDescent="0.2">
      <c r="B44" s="88" t="s">
        <v>3</v>
      </c>
      <c r="C44" s="77">
        <v>0</v>
      </c>
      <c r="D44" s="170">
        <f>IF(D_Nutzungsdauern!F43="",D_Nutzungsdauern!D43,D_Nutzungsdauern!F43)</f>
        <v>15</v>
      </c>
      <c r="E44" s="171">
        <f t="shared" si="0"/>
        <v>0</v>
      </c>
      <c r="F44" s="109">
        <f t="shared" si="1"/>
        <v>0</v>
      </c>
    </row>
    <row r="45" spans="2:6" ht="30" x14ac:dyDescent="0.2">
      <c r="B45" s="88" t="s">
        <v>363</v>
      </c>
      <c r="C45" s="77">
        <v>0</v>
      </c>
      <c r="D45" s="170">
        <f>IF(D_Nutzungsdauern!F44="",D_Nutzungsdauern!D44,D_Nutzungsdauern!F44)</f>
        <v>15</v>
      </c>
      <c r="E45" s="171">
        <f t="shared" si="0"/>
        <v>0</v>
      </c>
      <c r="F45" s="109">
        <f t="shared" si="1"/>
        <v>0</v>
      </c>
    </row>
    <row r="46" spans="2:6" ht="30" x14ac:dyDescent="0.2">
      <c r="B46" s="88" t="s">
        <v>364</v>
      </c>
      <c r="C46" s="77">
        <v>0</v>
      </c>
      <c r="D46" s="170">
        <f>IF(D_Nutzungsdauern!F45="",D_Nutzungsdauern!D45,D_Nutzungsdauern!F45)</f>
        <v>60</v>
      </c>
      <c r="E46" s="171">
        <f t="shared" si="0"/>
        <v>0</v>
      </c>
      <c r="F46" s="109">
        <f t="shared" si="1"/>
        <v>0</v>
      </c>
    </row>
    <row r="47" spans="2:6" ht="18" customHeight="1" x14ac:dyDescent="0.2">
      <c r="B47" s="88" t="s">
        <v>4</v>
      </c>
      <c r="C47" s="77">
        <v>0</v>
      </c>
      <c r="D47" s="170">
        <f>IF(D_Nutzungsdauern!F46="",D_Nutzungsdauern!D46,D_Nutzungsdauern!F46)</f>
        <v>15</v>
      </c>
      <c r="E47" s="171">
        <f t="shared" si="0"/>
        <v>0</v>
      </c>
      <c r="F47" s="109">
        <f t="shared" si="1"/>
        <v>0</v>
      </c>
    </row>
    <row r="48" spans="2:6" ht="14.25" customHeight="1" x14ac:dyDescent="0.2">
      <c r="B48" s="78" t="s">
        <v>102</v>
      </c>
      <c r="C48" s="79">
        <f>SUM(C5:C47)</f>
        <v>0</v>
      </c>
      <c r="D48" s="79"/>
      <c r="E48" s="79">
        <f>SUM(E5:E47)</f>
        <v>0</v>
      </c>
      <c r="F48" s="79">
        <f>SUM(F5:F47)</f>
        <v>0</v>
      </c>
    </row>
  </sheetData>
  <sheetProtection password="8FA3" sheet="1" objects="1" scenarios="1"/>
  <customSheetViews>
    <customSheetView guid="{8C9D86F0-E2DD-4158-B04E-EE6EF937241B}" showPageBreaks="1" printArea="1" view="pageBreakPreview">
      <selection activeCell="C14" sqref="C14"/>
      <pageMargins left="0.70866141732283472" right="0.70866141732283472" top="0.78740157480314965" bottom="0.78740157480314965" header="0.31496062992125984" footer="0.31496062992125984"/>
      <pageSetup paperSize="9" scale="61" orientation="portrait" r:id="rId1"/>
    </customSheetView>
  </customSheetViews>
  <mergeCells count="1">
    <mergeCell ref="B2:F2"/>
  </mergeCells>
  <pageMargins left="0.70866141732283472" right="0.70866141732283472" top="0.78740157480314965" bottom="0.78740157480314965" header="0.31496062992125984" footer="0.31496062992125984"/>
  <pageSetup paperSize="9" scale="51"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Gewerbesteuer">
    <pageSetUpPr fitToPage="1"/>
  </sheetPr>
  <dimension ref="A1:F42"/>
  <sheetViews>
    <sheetView view="pageBreakPreview" zoomScaleNormal="100" zoomScaleSheetLayoutView="100" workbookViewId="0">
      <selection activeCell="D28" sqref="D28"/>
    </sheetView>
  </sheetViews>
  <sheetFormatPr baseColWidth="10" defaultColWidth="11.25" defaultRowHeight="15" x14ac:dyDescent="0.2"/>
  <cols>
    <col min="1" max="1" width="3.125" style="110" customWidth="1"/>
    <col min="2" max="2" width="81.25" style="110" customWidth="1"/>
    <col min="3" max="3" width="46.375" style="110" customWidth="1"/>
    <col min="4" max="4" width="3.125" style="110" customWidth="1"/>
    <col min="5" max="16384" width="11.25" style="110"/>
  </cols>
  <sheetData>
    <row r="1" spans="1:6" ht="14.25" customHeight="1" x14ac:dyDescent="0.2"/>
    <row r="2" spans="1:6" ht="30" customHeight="1" x14ac:dyDescent="0.2">
      <c r="A2" s="111" t="s">
        <v>340</v>
      </c>
      <c r="B2" s="111"/>
      <c r="C2" s="111"/>
      <c r="D2" s="112"/>
      <c r="F2" s="3"/>
    </row>
    <row r="3" spans="1:6" ht="14.25" customHeight="1" x14ac:dyDescent="0.2">
      <c r="A3" s="113"/>
      <c r="B3" s="113"/>
      <c r="C3" s="113"/>
    </row>
    <row r="4" spans="1:6" ht="18" customHeight="1" x14ac:dyDescent="0.2">
      <c r="A4" s="114"/>
      <c r="B4" s="115" t="s">
        <v>329</v>
      </c>
      <c r="C4" s="116">
        <f>A1_Allgemeine_Informationen!C19</f>
        <v>0</v>
      </c>
    </row>
    <row r="5" spans="1:6" ht="18" customHeight="1" x14ac:dyDescent="0.2">
      <c r="A5" s="114"/>
      <c r="B5" s="115" t="s">
        <v>330</v>
      </c>
      <c r="C5" s="116">
        <v>3.5000000000000003E-2</v>
      </c>
    </row>
    <row r="6" spans="1:6" ht="18" customHeight="1" x14ac:dyDescent="0.2">
      <c r="A6" s="114"/>
      <c r="B6" s="115" t="s">
        <v>331</v>
      </c>
      <c r="C6" s="116">
        <f>C4*C5</f>
        <v>0</v>
      </c>
    </row>
    <row r="7" spans="1:6" ht="18" customHeight="1" x14ac:dyDescent="0.2">
      <c r="A7" s="114"/>
      <c r="B7" s="115" t="s">
        <v>332</v>
      </c>
      <c r="C7" s="117">
        <f>B1_Plan_BAB!D116</f>
        <v>0</v>
      </c>
    </row>
    <row r="8" spans="1:6" ht="18" customHeight="1" x14ac:dyDescent="0.2">
      <c r="A8" s="118"/>
      <c r="B8" s="119" t="s">
        <v>333</v>
      </c>
      <c r="C8" s="120">
        <f>C4*C5*C7</f>
        <v>0</v>
      </c>
      <c r="D8" s="121"/>
    </row>
    <row r="9" spans="1:6" ht="14.25" customHeight="1" x14ac:dyDescent="0.2">
      <c r="C9" s="122"/>
    </row>
    <row r="10" spans="1:6" ht="14.25" customHeight="1" x14ac:dyDescent="0.2">
      <c r="C10" s="122"/>
    </row>
    <row r="11" spans="1:6" ht="14.25" customHeight="1" x14ac:dyDescent="0.2">
      <c r="C11" s="122"/>
    </row>
    <row r="12" spans="1:6" ht="14.25" customHeight="1" x14ac:dyDescent="0.2">
      <c r="C12" s="122"/>
    </row>
    <row r="13" spans="1:6" ht="14.25" customHeight="1" x14ac:dyDescent="0.2">
      <c r="A13" s="123"/>
      <c r="B13" s="123"/>
      <c r="C13" s="122"/>
    </row>
    <row r="14" spans="1:6" ht="14.25" customHeight="1" x14ac:dyDescent="0.2">
      <c r="A14" s="123"/>
      <c r="B14" s="123"/>
      <c r="C14" s="122"/>
    </row>
    <row r="15" spans="1:6" ht="14.25" customHeight="1" x14ac:dyDescent="0.2">
      <c r="A15" s="123"/>
      <c r="B15" s="123"/>
      <c r="C15" s="122"/>
    </row>
    <row r="16" spans="1:6" ht="14.25" customHeight="1" x14ac:dyDescent="0.2">
      <c r="A16" s="123"/>
      <c r="B16" s="123"/>
      <c r="C16" s="122"/>
    </row>
    <row r="17" spans="1:3" ht="14.25" customHeight="1" x14ac:dyDescent="0.2">
      <c r="A17" s="123"/>
      <c r="B17" s="123"/>
      <c r="C17" s="122"/>
    </row>
    <row r="18" spans="1:3" ht="14.25" customHeight="1" x14ac:dyDescent="0.2">
      <c r="A18" s="123"/>
      <c r="B18" s="123"/>
      <c r="C18" s="122"/>
    </row>
    <row r="19" spans="1:3" ht="14.25" customHeight="1" x14ac:dyDescent="0.2"/>
    <row r="20" spans="1:3" ht="14.25" customHeight="1" x14ac:dyDescent="0.2"/>
    <row r="21" spans="1:3" ht="14.25" customHeight="1" x14ac:dyDescent="0.2"/>
    <row r="22" spans="1:3" ht="14.25" customHeight="1" x14ac:dyDescent="0.2"/>
    <row r="23" spans="1:3" ht="14.25" customHeight="1" x14ac:dyDescent="0.2"/>
    <row r="24" spans="1:3" ht="14.25" customHeight="1" x14ac:dyDescent="0.2"/>
    <row r="25" spans="1:3" ht="14.25" customHeight="1" x14ac:dyDescent="0.2"/>
    <row r="26" spans="1:3" ht="14.25" customHeight="1" x14ac:dyDescent="0.2"/>
    <row r="27" spans="1:3" ht="14.25" customHeight="1" x14ac:dyDescent="0.2"/>
    <row r="28" spans="1:3" ht="14.25" customHeight="1" x14ac:dyDescent="0.2"/>
    <row r="29" spans="1:3" ht="14.25" customHeight="1" x14ac:dyDescent="0.2"/>
    <row r="30" spans="1:3" ht="14.25" customHeight="1" x14ac:dyDescent="0.2"/>
    <row r="31" spans="1:3" ht="14.25" customHeight="1" x14ac:dyDescent="0.2"/>
    <row r="32" spans="1: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sheetData>
  <sheetProtection password="8FA3" sheet="1" objects="1" scenarios="1"/>
  <customSheetViews>
    <customSheetView guid="{8C9D86F0-E2DD-4158-B04E-EE6EF937241B}" showPageBreaks="1" fitToPage="1" printArea="1" view="pageBreakPreview">
      <selection activeCell="C5" sqref="C5:C9"/>
      <pageMargins left="0.39370078740157483" right="0.39370078740157483" top="0.51181102362204722" bottom="0.39370078740157483" header="1.6141732283464567" footer="0.39370078740157483"/>
      <printOptions horizontalCentered="1" verticalCentered="1"/>
      <pageSetup paperSize="9" scale="95" orientation="landscape" r:id="rId1"/>
      <headerFooter alignWithMargins="0"/>
    </customSheetView>
  </customSheetViews>
  <printOptions horizontalCentered="1" verticalCentered="1"/>
  <pageMargins left="0.39370078740157483" right="0.39370078740157483" top="0.51181102362204722" bottom="0.39370078740157483" header="1.6141732283464567" footer="0.39370078740157483"/>
  <pageSetup paperSize="9" scale="95"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Nutzungsdauer">
    <pageSetUpPr fitToPage="1"/>
  </sheetPr>
  <dimension ref="A2:H60"/>
  <sheetViews>
    <sheetView view="pageBreakPreview" zoomScaleNormal="100" zoomScaleSheetLayoutView="100" workbookViewId="0">
      <selection activeCell="D28" sqref="D28"/>
    </sheetView>
  </sheetViews>
  <sheetFormatPr baseColWidth="10" defaultColWidth="44.25" defaultRowHeight="14.25" customHeight="1" x14ac:dyDescent="0.2"/>
  <cols>
    <col min="1" max="1" width="3.125" style="5" customWidth="1"/>
    <col min="2" max="2" width="17.875" style="8" customWidth="1"/>
    <col min="3" max="3" width="40.25" style="9" customWidth="1"/>
    <col min="4" max="4" width="13.125" style="8" customWidth="1"/>
    <col min="5" max="5" width="13.375" style="8" customWidth="1"/>
    <col min="6" max="6" width="14.625" style="8" bestFit="1" customWidth="1"/>
    <col min="7" max="7" width="3.125" style="5" customWidth="1"/>
    <col min="8" max="16384" width="44.25" style="5"/>
  </cols>
  <sheetData>
    <row r="2" spans="1:8" s="2" customFormat="1" ht="30" customHeight="1" x14ac:dyDescent="0.2">
      <c r="A2" s="10" t="s">
        <v>341</v>
      </c>
      <c r="B2" s="11"/>
      <c r="C2" s="12"/>
      <c r="D2" s="12"/>
      <c r="E2" s="12"/>
      <c r="F2" s="12"/>
      <c r="G2" s="12"/>
    </row>
    <row r="3" spans="1:8" s="2" customFormat="1" ht="14.25" customHeight="1" x14ac:dyDescent="0.2">
      <c r="A3" s="10"/>
      <c r="B3" s="11"/>
      <c r="C3" s="12"/>
      <c r="D3" s="12"/>
      <c r="E3" s="12"/>
      <c r="F3" s="12"/>
      <c r="G3" s="12"/>
    </row>
    <row r="4" spans="1:8" s="2" customFormat="1" ht="18" customHeight="1" x14ac:dyDescent="0.2">
      <c r="B4" s="1"/>
      <c r="D4" s="82" t="s">
        <v>419</v>
      </c>
      <c r="E4" s="83"/>
      <c r="F4" s="83"/>
    </row>
    <row r="5" spans="1:8" s="4" customFormat="1" ht="39.950000000000003" customHeight="1" x14ac:dyDescent="0.2">
      <c r="B5" s="16" t="s">
        <v>343</v>
      </c>
      <c r="C5" s="16" t="s">
        <v>342</v>
      </c>
      <c r="D5" s="16" t="s">
        <v>344</v>
      </c>
      <c r="E5" s="16" t="s">
        <v>345</v>
      </c>
      <c r="F5" s="16" t="s">
        <v>346</v>
      </c>
    </row>
    <row r="6" spans="1:8" s="4" customFormat="1" ht="18" customHeight="1" x14ac:dyDescent="0.2">
      <c r="B6" s="14">
        <v>1</v>
      </c>
      <c r="C6" s="13" t="s">
        <v>328</v>
      </c>
      <c r="D6" s="14"/>
      <c r="E6" s="14"/>
      <c r="F6" s="80"/>
    </row>
    <row r="7" spans="1:8" ht="30" customHeight="1" x14ac:dyDescent="0.2">
      <c r="B7" s="14">
        <v>2</v>
      </c>
      <c r="C7" s="13" t="s">
        <v>327</v>
      </c>
      <c r="D7" s="15">
        <v>25</v>
      </c>
      <c r="E7" s="14">
        <v>35</v>
      </c>
      <c r="F7" s="81">
        <v>25</v>
      </c>
    </row>
    <row r="8" spans="1:8" ht="18" customHeight="1" x14ac:dyDescent="0.2">
      <c r="B8" s="14">
        <v>3</v>
      </c>
      <c r="C8" s="13" t="s">
        <v>326</v>
      </c>
      <c r="D8" s="15">
        <v>50</v>
      </c>
      <c r="E8" s="14">
        <v>60</v>
      </c>
      <c r="F8" s="81">
        <v>50</v>
      </c>
    </row>
    <row r="9" spans="1:8" ht="18" customHeight="1" x14ac:dyDescent="0.2">
      <c r="B9" s="14">
        <v>4</v>
      </c>
      <c r="C9" s="13" t="s">
        <v>325</v>
      </c>
      <c r="D9" s="15">
        <v>60</v>
      </c>
      <c r="E9" s="14">
        <v>70</v>
      </c>
      <c r="F9" s="81">
        <v>60</v>
      </c>
    </row>
    <row r="10" spans="1:8" s="4" customFormat="1" ht="18" customHeight="1" x14ac:dyDescent="0.2">
      <c r="B10" s="14">
        <v>5</v>
      </c>
      <c r="C10" s="13" t="s">
        <v>16</v>
      </c>
      <c r="D10" s="14">
        <v>23</v>
      </c>
      <c r="E10" s="14">
        <v>27</v>
      </c>
      <c r="F10" s="81">
        <v>23</v>
      </c>
      <c r="H10" s="5"/>
    </row>
    <row r="11" spans="1:8" ht="30" customHeight="1" x14ac:dyDescent="0.2">
      <c r="B11" s="14">
        <v>6</v>
      </c>
      <c r="C11" s="13" t="s">
        <v>324</v>
      </c>
      <c r="D11" s="15">
        <v>8</v>
      </c>
      <c r="E11" s="14">
        <v>10</v>
      </c>
      <c r="F11" s="81">
        <v>8</v>
      </c>
    </row>
    <row r="12" spans="1:8" ht="18" customHeight="1" x14ac:dyDescent="0.2">
      <c r="B12" s="14">
        <v>7</v>
      </c>
      <c r="C12" s="13" t="s">
        <v>323</v>
      </c>
      <c r="D12" s="15">
        <v>14</v>
      </c>
      <c r="E12" s="14">
        <v>18</v>
      </c>
      <c r="F12" s="81">
        <v>14</v>
      </c>
    </row>
    <row r="13" spans="1:8" ht="18" customHeight="1" x14ac:dyDescent="0.2">
      <c r="B13" s="14">
        <v>8</v>
      </c>
      <c r="C13" s="13" t="s">
        <v>18</v>
      </c>
      <c r="D13" s="15">
        <v>14</v>
      </c>
      <c r="E13" s="14">
        <v>25</v>
      </c>
      <c r="F13" s="81">
        <v>14</v>
      </c>
    </row>
    <row r="14" spans="1:8" ht="18" customHeight="1" x14ac:dyDescent="0.2">
      <c r="B14" s="14">
        <v>9</v>
      </c>
      <c r="C14" s="13" t="s">
        <v>38</v>
      </c>
      <c r="D14" s="15">
        <v>4</v>
      </c>
      <c r="E14" s="14">
        <v>8</v>
      </c>
      <c r="F14" s="81">
        <v>4</v>
      </c>
    </row>
    <row r="15" spans="1:8" ht="18" customHeight="1" x14ac:dyDescent="0.2">
      <c r="B15" s="14">
        <v>10</v>
      </c>
      <c r="C15" s="13" t="s">
        <v>39</v>
      </c>
      <c r="D15" s="15">
        <v>3</v>
      </c>
      <c r="E15" s="14">
        <v>5</v>
      </c>
      <c r="F15" s="81">
        <v>3</v>
      </c>
    </row>
    <row r="16" spans="1:8" ht="18" customHeight="1" x14ac:dyDescent="0.2">
      <c r="B16" s="14">
        <v>11</v>
      </c>
      <c r="C16" s="13" t="s">
        <v>322</v>
      </c>
      <c r="D16" s="15">
        <v>5</v>
      </c>
      <c r="E16" s="14">
        <v>5</v>
      </c>
      <c r="F16" s="81">
        <v>5</v>
      </c>
    </row>
    <row r="17" spans="2:6" ht="18" customHeight="1" x14ac:dyDescent="0.2">
      <c r="B17" s="14">
        <v>12</v>
      </c>
      <c r="C17" s="13" t="s">
        <v>321</v>
      </c>
      <c r="D17" s="15">
        <v>8</v>
      </c>
      <c r="E17" s="14">
        <v>8</v>
      </c>
      <c r="F17" s="81">
        <v>8</v>
      </c>
    </row>
    <row r="18" spans="2:6" ht="18" customHeight="1" x14ac:dyDescent="0.2">
      <c r="B18" s="14">
        <v>13</v>
      </c>
      <c r="C18" s="13" t="s">
        <v>98</v>
      </c>
      <c r="D18" s="15">
        <v>45</v>
      </c>
      <c r="E18" s="14">
        <v>55</v>
      </c>
      <c r="F18" s="81">
        <v>45</v>
      </c>
    </row>
    <row r="19" spans="2:6" ht="18" customHeight="1" x14ac:dyDescent="0.2">
      <c r="B19" s="14">
        <v>14</v>
      </c>
      <c r="C19" s="13" t="s">
        <v>320</v>
      </c>
      <c r="D19" s="15">
        <v>25</v>
      </c>
      <c r="E19" s="14">
        <v>25</v>
      </c>
      <c r="F19" s="81">
        <v>25</v>
      </c>
    </row>
    <row r="20" spans="2:6" ht="18" customHeight="1" x14ac:dyDescent="0.2">
      <c r="B20" s="14">
        <v>15</v>
      </c>
      <c r="C20" s="13" t="s">
        <v>319</v>
      </c>
      <c r="D20" s="15">
        <v>25</v>
      </c>
      <c r="E20" s="14">
        <v>25</v>
      </c>
      <c r="F20" s="81">
        <v>25</v>
      </c>
    </row>
    <row r="21" spans="2:6" ht="18" customHeight="1" x14ac:dyDescent="0.2">
      <c r="B21" s="14">
        <v>16</v>
      </c>
      <c r="C21" s="13" t="s">
        <v>318</v>
      </c>
      <c r="D21" s="15">
        <v>25</v>
      </c>
      <c r="E21" s="14">
        <v>25</v>
      </c>
      <c r="F21" s="81">
        <v>25</v>
      </c>
    </row>
    <row r="22" spans="2:6" ht="18" customHeight="1" x14ac:dyDescent="0.2">
      <c r="B22" s="14">
        <v>17</v>
      </c>
      <c r="C22" s="13" t="s">
        <v>317</v>
      </c>
      <c r="D22" s="15">
        <v>25</v>
      </c>
      <c r="E22" s="14">
        <v>25</v>
      </c>
      <c r="F22" s="81">
        <v>25</v>
      </c>
    </row>
    <row r="23" spans="2:6" ht="18" customHeight="1" x14ac:dyDescent="0.2">
      <c r="B23" s="14">
        <v>18</v>
      </c>
      <c r="C23" s="13" t="s">
        <v>302</v>
      </c>
      <c r="D23" s="15">
        <v>25</v>
      </c>
      <c r="E23" s="14">
        <v>25</v>
      </c>
      <c r="F23" s="81">
        <v>25</v>
      </c>
    </row>
    <row r="24" spans="2:6" ht="18" customHeight="1" x14ac:dyDescent="0.2">
      <c r="B24" s="14">
        <v>19</v>
      </c>
      <c r="C24" s="13" t="s">
        <v>301</v>
      </c>
      <c r="D24" s="15">
        <v>20</v>
      </c>
      <c r="E24" s="14">
        <v>20</v>
      </c>
      <c r="F24" s="81">
        <v>20</v>
      </c>
    </row>
    <row r="25" spans="2:6" ht="18" customHeight="1" x14ac:dyDescent="0.2">
      <c r="B25" s="14">
        <v>20</v>
      </c>
      <c r="C25" s="13" t="s">
        <v>299</v>
      </c>
      <c r="D25" s="15">
        <v>25</v>
      </c>
      <c r="E25" s="14">
        <v>25</v>
      </c>
      <c r="F25" s="81">
        <v>25</v>
      </c>
    </row>
    <row r="26" spans="2:6" ht="18" customHeight="1" x14ac:dyDescent="0.2">
      <c r="B26" s="14">
        <v>21</v>
      </c>
      <c r="C26" s="13" t="s">
        <v>316</v>
      </c>
      <c r="D26" s="15">
        <v>25</v>
      </c>
      <c r="E26" s="14">
        <v>60</v>
      </c>
      <c r="F26" s="81">
        <v>25</v>
      </c>
    </row>
    <row r="27" spans="2:6" ht="18" customHeight="1" x14ac:dyDescent="0.2">
      <c r="B27" s="14">
        <v>22</v>
      </c>
      <c r="C27" s="13" t="s">
        <v>315</v>
      </c>
      <c r="D27" s="15">
        <v>45</v>
      </c>
      <c r="E27" s="14">
        <v>55</v>
      </c>
      <c r="F27" s="81">
        <v>45</v>
      </c>
    </row>
    <row r="28" spans="2:6" ht="18" customHeight="1" x14ac:dyDescent="0.2">
      <c r="B28" s="14">
        <v>23</v>
      </c>
      <c r="C28" s="13" t="s">
        <v>314</v>
      </c>
      <c r="D28" s="15">
        <v>55</v>
      </c>
      <c r="E28" s="14">
        <v>65</v>
      </c>
      <c r="F28" s="81">
        <v>55</v>
      </c>
    </row>
    <row r="29" spans="2:6" ht="18" customHeight="1" x14ac:dyDescent="0.2">
      <c r="B29" s="14">
        <v>24</v>
      </c>
      <c r="C29" s="13" t="s">
        <v>313</v>
      </c>
      <c r="D29" s="15">
        <v>45</v>
      </c>
      <c r="E29" s="14">
        <v>55</v>
      </c>
      <c r="F29" s="81">
        <v>45</v>
      </c>
    </row>
    <row r="30" spans="2:6" ht="18" customHeight="1" x14ac:dyDescent="0.2">
      <c r="B30" s="14">
        <v>25</v>
      </c>
      <c r="C30" s="13" t="s">
        <v>312</v>
      </c>
      <c r="D30" s="15">
        <v>45</v>
      </c>
      <c r="E30" s="14">
        <v>55</v>
      </c>
      <c r="F30" s="81">
        <v>45</v>
      </c>
    </row>
    <row r="31" spans="2:6" ht="18" customHeight="1" x14ac:dyDescent="0.2">
      <c r="B31" s="14">
        <v>26</v>
      </c>
      <c r="C31" s="13" t="s">
        <v>311</v>
      </c>
      <c r="D31" s="15">
        <v>45</v>
      </c>
      <c r="E31" s="14">
        <v>55</v>
      </c>
      <c r="F31" s="81">
        <v>45</v>
      </c>
    </row>
    <row r="32" spans="2:6" ht="18" customHeight="1" x14ac:dyDescent="0.2">
      <c r="B32" s="14">
        <v>27</v>
      </c>
      <c r="C32" s="13" t="s">
        <v>310</v>
      </c>
      <c r="D32" s="15">
        <v>45</v>
      </c>
      <c r="E32" s="14">
        <v>55</v>
      </c>
      <c r="F32" s="81">
        <v>45</v>
      </c>
    </row>
    <row r="33" spans="2:8" ht="18" customHeight="1" x14ac:dyDescent="0.2">
      <c r="B33" s="14">
        <v>28</v>
      </c>
      <c r="C33" s="13" t="s">
        <v>309</v>
      </c>
      <c r="D33" s="15">
        <v>30</v>
      </c>
      <c r="E33" s="14">
        <v>40</v>
      </c>
      <c r="F33" s="81">
        <v>30</v>
      </c>
    </row>
    <row r="34" spans="2:8" ht="18" customHeight="1" x14ac:dyDescent="0.2">
      <c r="B34" s="14">
        <v>29</v>
      </c>
      <c r="C34" s="13" t="s">
        <v>308</v>
      </c>
      <c r="D34" s="15">
        <v>45</v>
      </c>
      <c r="E34" s="14">
        <v>45</v>
      </c>
      <c r="F34" s="81">
        <v>45</v>
      </c>
    </row>
    <row r="35" spans="2:8" ht="18" customHeight="1" x14ac:dyDescent="0.2">
      <c r="B35" s="14">
        <v>30</v>
      </c>
      <c r="C35" s="13" t="s">
        <v>307</v>
      </c>
      <c r="D35" s="15">
        <v>45</v>
      </c>
      <c r="E35" s="14">
        <v>45</v>
      </c>
      <c r="F35" s="81">
        <v>45</v>
      </c>
    </row>
    <row r="36" spans="2:8" ht="18" customHeight="1" x14ac:dyDescent="0.2">
      <c r="B36" s="14">
        <v>31</v>
      </c>
      <c r="C36" s="13" t="s">
        <v>302</v>
      </c>
      <c r="D36" s="15">
        <v>45</v>
      </c>
      <c r="E36" s="14">
        <v>45</v>
      </c>
      <c r="F36" s="81">
        <v>45</v>
      </c>
    </row>
    <row r="37" spans="2:8" ht="18" customHeight="1" x14ac:dyDescent="0.2">
      <c r="B37" s="14">
        <v>32</v>
      </c>
      <c r="C37" s="13" t="s">
        <v>306</v>
      </c>
      <c r="D37" s="15">
        <v>8</v>
      </c>
      <c r="E37" s="14">
        <v>16</v>
      </c>
      <c r="F37" s="81">
        <v>8</v>
      </c>
    </row>
    <row r="38" spans="2:8" ht="18" customHeight="1" x14ac:dyDescent="0.2">
      <c r="B38" s="14">
        <v>33</v>
      </c>
      <c r="C38" s="13" t="s">
        <v>305</v>
      </c>
      <c r="D38" s="15">
        <v>15</v>
      </c>
      <c r="E38" s="14">
        <v>25</v>
      </c>
      <c r="F38" s="81">
        <v>15</v>
      </c>
    </row>
    <row r="39" spans="2:8" ht="18" customHeight="1" x14ac:dyDescent="0.2">
      <c r="B39" s="14">
        <v>34</v>
      </c>
      <c r="C39" s="13" t="s">
        <v>304</v>
      </c>
      <c r="D39" s="15">
        <v>45</v>
      </c>
      <c r="E39" s="14">
        <v>45</v>
      </c>
      <c r="F39" s="81">
        <v>45</v>
      </c>
    </row>
    <row r="40" spans="2:8" ht="18" customHeight="1" x14ac:dyDescent="0.2">
      <c r="B40" s="14">
        <v>35</v>
      </c>
      <c r="C40" s="13" t="s">
        <v>303</v>
      </c>
      <c r="D40" s="15">
        <v>45</v>
      </c>
      <c r="E40" s="14">
        <v>45</v>
      </c>
      <c r="F40" s="81">
        <v>45</v>
      </c>
    </row>
    <row r="41" spans="2:8" ht="18" customHeight="1" x14ac:dyDescent="0.2">
      <c r="B41" s="14">
        <v>36</v>
      </c>
      <c r="C41" s="13" t="s">
        <v>302</v>
      </c>
      <c r="D41" s="15">
        <v>20</v>
      </c>
      <c r="E41" s="14">
        <v>30</v>
      </c>
      <c r="F41" s="81">
        <v>20</v>
      </c>
    </row>
    <row r="42" spans="2:8" ht="18" customHeight="1" x14ac:dyDescent="0.2">
      <c r="B42" s="14">
        <v>37</v>
      </c>
      <c r="C42" s="13" t="s">
        <v>301</v>
      </c>
      <c r="D42" s="15">
        <v>10</v>
      </c>
      <c r="E42" s="14">
        <v>30</v>
      </c>
      <c r="F42" s="81">
        <v>10</v>
      </c>
    </row>
    <row r="43" spans="2:8" ht="30" customHeight="1" x14ac:dyDescent="0.2">
      <c r="B43" s="14">
        <v>38</v>
      </c>
      <c r="C43" s="13" t="s">
        <v>300</v>
      </c>
      <c r="D43" s="15">
        <v>15</v>
      </c>
      <c r="E43" s="14">
        <v>30</v>
      </c>
      <c r="F43" s="81">
        <v>15</v>
      </c>
    </row>
    <row r="44" spans="2:8" ht="18" customHeight="1" x14ac:dyDescent="0.2">
      <c r="B44" s="14">
        <v>39</v>
      </c>
      <c r="C44" s="13" t="s">
        <v>299</v>
      </c>
      <c r="D44" s="15">
        <v>15</v>
      </c>
      <c r="E44" s="14">
        <v>30</v>
      </c>
      <c r="F44" s="81">
        <v>15</v>
      </c>
    </row>
    <row r="45" spans="2:8" ht="18" customHeight="1" x14ac:dyDescent="0.2">
      <c r="B45" s="14">
        <v>40</v>
      </c>
      <c r="C45" s="13" t="s">
        <v>298</v>
      </c>
      <c r="D45" s="15">
        <v>60</v>
      </c>
      <c r="E45" s="14">
        <v>60</v>
      </c>
      <c r="F45" s="81">
        <v>60</v>
      </c>
    </row>
    <row r="46" spans="2:8" ht="18" customHeight="1" x14ac:dyDescent="0.2">
      <c r="B46" s="14">
        <v>41</v>
      </c>
      <c r="C46" s="13" t="s">
        <v>297</v>
      </c>
      <c r="D46" s="15">
        <v>15</v>
      </c>
      <c r="E46" s="14">
        <v>20</v>
      </c>
      <c r="F46" s="81">
        <v>15</v>
      </c>
    </row>
    <row r="47" spans="2:8" ht="14.25" customHeight="1" x14ac:dyDescent="0.2">
      <c r="B47" s="6"/>
      <c r="C47" s="7"/>
      <c r="D47" s="6"/>
    </row>
    <row r="48" spans="2:8" ht="14.25" customHeight="1" x14ac:dyDescent="0.2">
      <c r="B48" s="6"/>
      <c r="C48" s="7"/>
      <c r="D48" s="6"/>
      <c r="H48" s="5">
        <f>B2_Plan_AKHK!B49</f>
        <v>0</v>
      </c>
    </row>
    <row r="49" spans="2:4" ht="14.25" customHeight="1" x14ac:dyDescent="0.2">
      <c r="B49" s="6"/>
      <c r="C49" s="7"/>
      <c r="D49" s="6"/>
    </row>
    <row r="50" spans="2:4" ht="14.25" customHeight="1" x14ac:dyDescent="0.2">
      <c r="B50" s="6"/>
      <c r="C50" s="7"/>
      <c r="D50" s="6"/>
    </row>
    <row r="51" spans="2:4" ht="14.25" customHeight="1" x14ac:dyDescent="0.2">
      <c r="B51" s="6"/>
      <c r="C51" s="7"/>
      <c r="D51" s="6"/>
    </row>
    <row r="52" spans="2:4" ht="14.25" customHeight="1" x14ac:dyDescent="0.2">
      <c r="B52" s="6"/>
      <c r="C52" s="7"/>
      <c r="D52" s="6"/>
    </row>
    <row r="53" spans="2:4" ht="14.25" customHeight="1" x14ac:dyDescent="0.2">
      <c r="B53" s="6"/>
      <c r="C53" s="7"/>
      <c r="D53" s="6"/>
    </row>
    <row r="54" spans="2:4" ht="14.25" customHeight="1" x14ac:dyDescent="0.2">
      <c r="B54" s="6"/>
      <c r="C54" s="7"/>
      <c r="D54" s="6"/>
    </row>
    <row r="55" spans="2:4" ht="14.25" customHeight="1" x14ac:dyDescent="0.2">
      <c r="B55" s="6"/>
      <c r="C55" s="7"/>
      <c r="D55" s="6"/>
    </row>
    <row r="56" spans="2:4" ht="14.25" customHeight="1" x14ac:dyDescent="0.2">
      <c r="B56" s="6"/>
      <c r="C56" s="7"/>
      <c r="D56" s="6"/>
    </row>
    <row r="57" spans="2:4" ht="14.25" customHeight="1" x14ac:dyDescent="0.2">
      <c r="B57" s="6"/>
      <c r="C57" s="7"/>
      <c r="D57" s="6"/>
    </row>
    <row r="58" spans="2:4" ht="14.25" customHeight="1" x14ac:dyDescent="0.2">
      <c r="B58" s="6"/>
      <c r="C58" s="7"/>
      <c r="D58" s="6"/>
    </row>
    <row r="59" spans="2:4" ht="14.25" customHeight="1" x14ac:dyDescent="0.2">
      <c r="B59" s="6"/>
      <c r="C59" s="7"/>
      <c r="D59" s="6"/>
    </row>
    <row r="60" spans="2:4" ht="14.25" customHeight="1" x14ac:dyDescent="0.2">
      <c r="B60" s="6"/>
      <c r="C60" s="7"/>
      <c r="D60" s="6"/>
    </row>
  </sheetData>
  <sheetProtection password="8FA3" sheet="1" objects="1" scenarios="1"/>
  <customSheetViews>
    <customSheetView guid="{8C9D86F0-E2DD-4158-B04E-EE6EF937241B}" showPageBreaks="1" fitToPage="1" printArea="1" view="pageBreakPreview">
      <selection activeCell="F7" sqref="F7"/>
      <pageMargins left="0.59055118110236227" right="0.59055118110236227" top="0.78740157480314965" bottom="0.78740157480314965" header="0.39370078740157483" footer="0.39370078740157483"/>
      <printOptions horizontalCentered="1" verticalCentered="1"/>
      <pageSetup paperSize="9" scale="78" orientation="portrait" r:id="rId1"/>
      <headerFooter alignWithMargins="0"/>
    </customSheetView>
  </customSheetViews>
  <dataValidations count="1">
    <dataValidation type="whole" allowBlank="1" showInputMessage="1" showErrorMessage="1" sqref="F7:F46">
      <formula1>D7</formula1>
      <formula2>E7</formula2>
    </dataValidation>
  </dataValidations>
  <printOptions horizontalCentered="1" verticalCentered="1"/>
  <pageMargins left="0.59055118110236227" right="0.59055118110236227" top="0.78740157480314965" bottom="0.78740157480314965" header="0.39370078740157483" footer="0.39370078740157483"/>
  <pageSetup paperSize="9" scale="78"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h_Anmerkungen">
    <pageSetUpPr fitToPage="1"/>
  </sheetPr>
  <dimension ref="A1:H31"/>
  <sheetViews>
    <sheetView view="pageBreakPreview" zoomScaleNormal="100" zoomScaleSheetLayoutView="100" workbookViewId="0">
      <selection activeCell="D28" sqref="D28"/>
    </sheetView>
  </sheetViews>
  <sheetFormatPr baseColWidth="10" defaultRowHeight="14.25" x14ac:dyDescent="0.2"/>
  <cols>
    <col min="1" max="2" width="3.125" customWidth="1"/>
    <col min="3" max="3" width="21.375" customWidth="1"/>
    <col min="4" max="4" width="10.5" customWidth="1"/>
    <col min="5" max="5" width="116.625" customWidth="1"/>
    <col min="6" max="7" width="3.125" customWidth="1"/>
  </cols>
  <sheetData>
    <row r="1" spans="1:8" ht="15" thickBot="1" x14ac:dyDescent="0.25">
      <c r="A1" s="140"/>
      <c r="B1" s="140"/>
      <c r="C1" s="140"/>
      <c r="D1" s="140"/>
      <c r="E1" s="140"/>
      <c r="F1" s="140"/>
      <c r="G1" s="140"/>
    </row>
    <row r="2" spans="1:8" ht="15" x14ac:dyDescent="0.25">
      <c r="A2" s="140"/>
      <c r="B2" s="141"/>
      <c r="C2" s="142"/>
      <c r="D2" s="143"/>
      <c r="E2" s="144"/>
      <c r="F2" s="145"/>
      <c r="G2" s="140"/>
    </row>
    <row r="3" spans="1:8" s="164" customFormat="1" ht="30" customHeight="1" x14ac:dyDescent="0.2">
      <c r="A3" s="162"/>
      <c r="B3" s="161" t="s">
        <v>406</v>
      </c>
      <c r="C3" s="163"/>
      <c r="D3" s="147"/>
      <c r="E3" s="147"/>
      <c r="F3" s="148"/>
      <c r="G3" s="162"/>
    </row>
    <row r="4" spans="1:8" ht="15" x14ac:dyDescent="0.25">
      <c r="A4" s="140"/>
      <c r="B4" s="146"/>
      <c r="C4" s="149"/>
      <c r="D4" s="150"/>
      <c r="E4" s="149"/>
      <c r="F4" s="151"/>
      <c r="G4" s="140"/>
    </row>
    <row r="5" spans="1:8" ht="15" x14ac:dyDescent="0.25">
      <c r="A5" s="140"/>
      <c r="B5" s="146"/>
      <c r="C5" s="152" t="s">
        <v>407</v>
      </c>
      <c r="D5" s="152" t="s">
        <v>408</v>
      </c>
      <c r="E5" s="152" t="s">
        <v>409</v>
      </c>
      <c r="F5" s="151"/>
      <c r="G5" s="140"/>
      <c r="H5" s="160"/>
    </row>
    <row r="6" spans="1:8" x14ac:dyDescent="0.2">
      <c r="A6" s="140"/>
      <c r="B6" s="146"/>
      <c r="C6" s="153"/>
      <c r="D6" s="154"/>
      <c r="E6" s="154"/>
      <c r="F6" s="151"/>
      <c r="G6" s="140"/>
    </row>
    <row r="7" spans="1:8" x14ac:dyDescent="0.2">
      <c r="A7" s="140"/>
      <c r="B7" s="146"/>
      <c r="C7" s="153"/>
      <c r="D7" s="154"/>
      <c r="E7" s="154"/>
      <c r="F7" s="151"/>
      <c r="G7" s="140"/>
    </row>
    <row r="8" spans="1:8" x14ac:dyDescent="0.2">
      <c r="A8" s="140"/>
      <c r="B8" s="146"/>
      <c r="C8" s="153"/>
      <c r="D8" s="154"/>
      <c r="E8" s="154"/>
      <c r="F8" s="151"/>
      <c r="G8" s="140"/>
    </row>
    <row r="9" spans="1:8" x14ac:dyDescent="0.2">
      <c r="A9" s="140"/>
      <c r="B9" s="146"/>
      <c r="C9" s="153"/>
      <c r="D9" s="154"/>
      <c r="E9" s="154"/>
      <c r="F9" s="151"/>
      <c r="G9" s="140"/>
    </row>
    <row r="10" spans="1:8" x14ac:dyDescent="0.2">
      <c r="A10" s="140"/>
      <c r="B10" s="146"/>
      <c r="C10" s="153"/>
      <c r="D10" s="154"/>
      <c r="E10" s="154"/>
      <c r="F10" s="151"/>
      <c r="G10" s="140"/>
    </row>
    <row r="11" spans="1:8" x14ac:dyDescent="0.2">
      <c r="A11" s="140"/>
      <c r="B11" s="146"/>
      <c r="C11" s="153"/>
      <c r="D11" s="154"/>
      <c r="E11" s="154"/>
      <c r="F11" s="151"/>
      <c r="G11" s="140"/>
    </row>
    <row r="12" spans="1:8" x14ac:dyDescent="0.2">
      <c r="A12" s="140"/>
      <c r="B12" s="146"/>
      <c r="C12" s="153"/>
      <c r="D12" s="154"/>
      <c r="E12" s="154"/>
      <c r="F12" s="151"/>
      <c r="G12" s="140"/>
    </row>
    <row r="13" spans="1:8" x14ac:dyDescent="0.2">
      <c r="A13" s="140"/>
      <c r="B13" s="146"/>
      <c r="C13" s="153"/>
      <c r="D13" s="154"/>
      <c r="E13" s="154"/>
      <c r="F13" s="151"/>
      <c r="G13" s="140"/>
    </row>
    <row r="14" spans="1:8" x14ac:dyDescent="0.2">
      <c r="A14" s="140"/>
      <c r="B14" s="146"/>
      <c r="C14" s="153"/>
      <c r="D14" s="154"/>
      <c r="E14" s="154"/>
      <c r="F14" s="151"/>
      <c r="G14" s="140"/>
    </row>
    <row r="15" spans="1:8" x14ac:dyDescent="0.2">
      <c r="A15" s="140"/>
      <c r="B15" s="146"/>
      <c r="C15" s="153"/>
      <c r="D15" s="154"/>
      <c r="E15" s="154"/>
      <c r="F15" s="151"/>
      <c r="G15" s="140"/>
    </row>
    <row r="16" spans="1:8" x14ac:dyDescent="0.2">
      <c r="A16" s="140"/>
      <c r="B16" s="146"/>
      <c r="C16" s="153"/>
      <c r="D16" s="154"/>
      <c r="E16" s="154"/>
      <c r="F16" s="151"/>
      <c r="G16" s="140"/>
    </row>
    <row r="17" spans="1:7" x14ac:dyDescent="0.2">
      <c r="A17" s="140"/>
      <c r="B17" s="146"/>
      <c r="C17" s="153"/>
      <c r="D17" s="154"/>
      <c r="E17" s="154"/>
      <c r="F17" s="151"/>
      <c r="G17" s="140"/>
    </row>
    <row r="18" spans="1:7" x14ac:dyDescent="0.2">
      <c r="A18" s="140"/>
      <c r="B18" s="146"/>
      <c r="C18" s="153"/>
      <c r="D18" s="154"/>
      <c r="E18" s="154"/>
      <c r="F18" s="151"/>
      <c r="G18" s="140"/>
    </row>
    <row r="19" spans="1:7" x14ac:dyDescent="0.2">
      <c r="A19" s="140"/>
      <c r="B19" s="146"/>
      <c r="C19" s="153"/>
      <c r="D19" s="154"/>
      <c r="E19" s="154"/>
      <c r="F19" s="151"/>
      <c r="G19" s="140"/>
    </row>
    <row r="20" spans="1:7" x14ac:dyDescent="0.2">
      <c r="A20" s="140"/>
      <c r="B20" s="146"/>
      <c r="C20" s="153"/>
      <c r="D20" s="154"/>
      <c r="E20" s="154"/>
      <c r="F20" s="151"/>
      <c r="G20" s="140"/>
    </row>
    <row r="21" spans="1:7" x14ac:dyDescent="0.2">
      <c r="A21" s="140"/>
      <c r="B21" s="146"/>
      <c r="C21" s="153"/>
      <c r="D21" s="154"/>
      <c r="E21" s="154"/>
      <c r="F21" s="151"/>
      <c r="G21" s="140"/>
    </row>
    <row r="22" spans="1:7" x14ac:dyDescent="0.2">
      <c r="A22" s="140"/>
      <c r="B22" s="146"/>
      <c r="C22" s="153"/>
      <c r="D22" s="154"/>
      <c r="E22" s="154"/>
      <c r="F22" s="151"/>
      <c r="G22" s="140"/>
    </row>
    <row r="23" spans="1:7" x14ac:dyDescent="0.2">
      <c r="A23" s="140"/>
      <c r="B23" s="146"/>
      <c r="C23" s="153"/>
      <c r="D23" s="154"/>
      <c r="E23" s="154"/>
      <c r="F23" s="151"/>
      <c r="G23" s="140"/>
    </row>
    <row r="24" spans="1:7" x14ac:dyDescent="0.2">
      <c r="A24" s="140"/>
      <c r="B24" s="146"/>
      <c r="C24" s="153"/>
      <c r="D24" s="154"/>
      <c r="E24" s="154"/>
      <c r="F24" s="151"/>
      <c r="G24" s="140"/>
    </row>
    <row r="25" spans="1:7" x14ac:dyDescent="0.2">
      <c r="A25" s="140"/>
      <c r="B25" s="146"/>
      <c r="C25" s="153"/>
      <c r="D25" s="154"/>
      <c r="E25" s="154"/>
      <c r="F25" s="151"/>
      <c r="G25" s="140"/>
    </row>
    <row r="26" spans="1:7" x14ac:dyDescent="0.2">
      <c r="A26" s="140"/>
      <c r="B26" s="146"/>
      <c r="C26" s="153"/>
      <c r="D26" s="154"/>
      <c r="E26" s="154"/>
      <c r="F26" s="151"/>
      <c r="G26" s="140"/>
    </row>
    <row r="27" spans="1:7" x14ac:dyDescent="0.2">
      <c r="A27" s="140"/>
      <c r="B27" s="146"/>
      <c r="C27" s="153"/>
      <c r="D27" s="154"/>
      <c r="E27" s="154"/>
      <c r="F27" s="151"/>
      <c r="G27" s="140"/>
    </row>
    <row r="28" spans="1:7" x14ac:dyDescent="0.2">
      <c r="A28" s="140"/>
      <c r="B28" s="146"/>
      <c r="C28" s="153"/>
      <c r="D28" s="154"/>
      <c r="E28" s="154"/>
      <c r="F28" s="151"/>
      <c r="G28" s="140"/>
    </row>
    <row r="29" spans="1:7" x14ac:dyDescent="0.2">
      <c r="A29" s="140"/>
      <c r="B29" s="146"/>
      <c r="C29" s="153"/>
      <c r="D29" s="154"/>
      <c r="E29" s="154"/>
      <c r="F29" s="151"/>
      <c r="G29" s="140"/>
    </row>
    <row r="30" spans="1:7" ht="15" thickBot="1" x14ac:dyDescent="0.25">
      <c r="A30" s="140"/>
      <c r="B30" s="155"/>
      <c r="C30" s="156"/>
      <c r="D30" s="156"/>
      <c r="E30" s="156"/>
      <c r="F30" s="157"/>
      <c r="G30" s="140"/>
    </row>
    <row r="31" spans="1:7" x14ac:dyDescent="0.2">
      <c r="A31" s="140"/>
      <c r="B31" s="140"/>
      <c r="C31" s="140"/>
      <c r="D31" s="140"/>
      <c r="E31" s="140"/>
      <c r="F31" s="140"/>
      <c r="G31" s="140"/>
    </row>
  </sheetData>
  <sheetProtection password="8FA3" sheet="1" objects="1" scenarios="1"/>
  <dataValidations count="3">
    <dataValidation allowBlank="1" showInputMessage="1" showErrorMessage="1" promptTitle="dfsdfsdfsd" sqref="D6"/>
    <dataValidation type="list" allowBlank="1" showInputMessage="1" showErrorMessage="1" sqref="C7:C29">
      <formula1>"A1_Allgemeine_Informationen,A2_Waelzungskosten,B1_Plan_BAB,B2_Plan_AKHK,C_kalk_Gewerbesteuer,D_Nutzungsdauern"</formula1>
    </dataValidation>
    <dataValidation type="list" allowBlank="1" showInputMessage="1" showErrorMessage="1" sqref="C6">
      <formula1>"A0_Ausfuelhilfe,A1_Allgemeine_Informationen,A2_Waelzungskosten,B1_Plan_BAB,B2_Plan_AKHK,C_kalk_Gewerbesteuer,D_Nutzungsdauern"</formula1>
    </dataValidation>
  </dataValidations>
  <pageMargins left="0.70866141732283472" right="0.70866141732283472" top="0.78740157480314965" bottom="0.78740157480314965"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A0_Ausfuellhilfe</vt:lpstr>
      <vt:lpstr>A1_Allgemeine_Informationen</vt:lpstr>
      <vt:lpstr>A2_Waelzungskosten</vt:lpstr>
      <vt:lpstr>B1_Plan_BAB</vt:lpstr>
      <vt:lpstr>B2_Plan_AKHK</vt:lpstr>
      <vt:lpstr>C_kalk_Gewerbesteuer</vt:lpstr>
      <vt:lpstr>D_Nutzungsdauern</vt:lpstr>
      <vt:lpstr>E_Anmerkungen</vt:lpstr>
      <vt:lpstr>A0_Ausfuellhilfe!Druckbereich</vt:lpstr>
      <vt:lpstr>A1_Allgemeine_Informationen!Druckbereich</vt:lpstr>
      <vt:lpstr>A2_Waelzungskosten!Druckbereich</vt:lpstr>
      <vt:lpstr>B1_Plan_BAB!Druckbereich</vt:lpstr>
      <vt:lpstr>B2_Plan_AKHK!Druckbereich</vt:lpstr>
      <vt:lpstr>C_kalk_Gewerbesteuer!Druckbereich</vt:lpstr>
      <vt:lpstr>D_Nutzungsdauern!Druckbereich</vt:lpstr>
      <vt:lpstr>E_Anmerkungen!Druckbereich</vt:lpstr>
      <vt:lpstr>Gaspool</vt:lpstr>
      <vt:lpstr>Marktgebiete</vt:lpstr>
      <vt:lpstr>NCG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611-3</dc:creator>
  <cp:lastModifiedBy>Gelmke, Daniel, Dr.</cp:lastModifiedBy>
  <cp:lastPrinted>2014-08-07T11:05:19Z</cp:lastPrinted>
  <dcterms:created xsi:type="dcterms:W3CDTF">2014-07-10T08:23:51Z</dcterms:created>
  <dcterms:modified xsi:type="dcterms:W3CDTF">2014-08-20T07:01:02Z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FGNIEDERSACHSEN@15.1700:DocumentFileReference">
    <vt:lpwstr/>
  </property>
  <property fmtid="{D5CDD505-2E9C-101B-9397-08002B2CF9AE}" pid="3" name="FSC#CFGNIEDERSACHSEN@15.1700:ProcedureFileReference">
    <vt:lpwstr/>
  </property>
  <property fmtid="{D5CDD505-2E9C-101B-9397-08002B2CF9AE}" pid="4" name="FSC#CFGNIEDERSACHSEN@15.1700:FileFileReference">
    <vt:lpwstr/>
  </property>
  <property fmtid="{D5CDD505-2E9C-101B-9397-08002B2CF9AE}" pid="5" name="FSC#CFGNIEDERSACHSEN@15.1700:DocumentShortFileSubject">
    <vt:lpwstr/>
  </property>
  <property fmtid="{D5CDD505-2E9C-101B-9397-08002B2CF9AE}" pid="6" name="FSC#CFGNIEDERSACHSEN@15.1700:ProcedureShortFileSubject">
    <vt:lpwstr/>
  </property>
  <property fmtid="{D5CDD505-2E9C-101B-9397-08002B2CF9AE}" pid="7" name="FSC#CFGNIEDERSACHSEN@15.1700:ProcLegislativePeriod">
    <vt:lpwstr/>
  </property>
  <property fmtid="{D5CDD505-2E9C-101B-9397-08002B2CF9AE}" pid="8" name="FSC#CFGNIEDERSACHSEN@15.1700:ProcLeadingSection">
    <vt:lpwstr/>
  </property>
  <property fmtid="{D5CDD505-2E9C-101B-9397-08002B2CF9AE}" pid="9" name="FSC#CFGNIEDERSACHSEN@15.1700:ProcParticipatingSections">
    <vt:lpwstr/>
  </property>
  <property fmtid="{D5CDD505-2E9C-101B-9397-08002B2CF9AE}" pid="10" name="FSC#CFGNIEDERSACHSEN@15.1700:ProcLeadingDepartment">
    <vt:lpwstr/>
  </property>
  <property fmtid="{D5CDD505-2E9C-101B-9397-08002B2CF9AE}" pid="11" name="FSC#CFGNIEDERSACHSEN@15.1700:ProcParticipatingDepartments">
    <vt:lpwstr/>
  </property>
  <property fmtid="{D5CDD505-2E9C-101B-9397-08002B2CF9AE}" pid="12" name="FSC#CFGNIEDERSACHSEN@15.1700:ProcFileSuffixLT">
    <vt:lpwstr/>
  </property>
  <property fmtid="{D5CDD505-2E9C-101B-9397-08002B2CF9AE}" pid="13" name="FSC#CFGNIEDERSACHSEN@15.1700:ProcInputNumber">
    <vt:lpwstr/>
  </property>
  <property fmtid="{D5CDD505-2E9C-101B-9397-08002B2CF9AE}" pid="14" name="FSC#CFGNIEDERSACHSEN@15.1700:ProcInitiator">
    <vt:lpwstr/>
  </property>
  <property fmtid="{D5CDD505-2E9C-101B-9397-08002B2CF9AE}" pid="15" name="FSC#CFGNIEDERSACHSEN@15.1700:ProcPrintings">
    <vt:lpwstr/>
  </property>
  <property fmtid="{D5CDD505-2E9C-101B-9397-08002B2CF9AE}" pid="16" name="FSC#CFGNIEDERSACHSEN@15.1700:ProcResubmission">
    <vt:lpwstr/>
  </property>
  <property fmtid="{D5CDD505-2E9C-101B-9397-08002B2CF9AE}" pid="17" name="FSC#CFGNIEDERSACHSEN@15.1700:ProcExternalDeadline">
    <vt:lpwstr/>
  </property>
  <property fmtid="{D5CDD505-2E9C-101B-9397-08002B2CF9AE}" pid="18" name="FSC#CFGNIEDERSACHSEN@15.1700:ProcRoutine">
    <vt:lpwstr/>
  </property>
  <property fmtid="{D5CDD505-2E9C-101B-9397-08002B2CF9AE}" pid="19" name="FSC#CFGBAYERN@15.1400:BankDetailsIDOwnerGroup">
    <vt:lpwstr/>
  </property>
  <property fmtid="{D5CDD505-2E9C-101B-9397-08002B2CF9AE}" pid="20" name="FSC#CFGBAYERN@15.1400:BankDetailsIDOwner">
    <vt:lpwstr/>
  </property>
  <property fmtid="{D5CDD505-2E9C-101B-9397-08002B2CF9AE}" pid="21" name="FSC#CFGBAYERN@15.1400:BankDetailsOwnerGroup">
    <vt:lpwstr/>
  </property>
  <property fmtid="{D5CDD505-2E9C-101B-9397-08002B2CF9AE}" pid="22" name="FSC#CFGBAYERN@15.1400:BankDetailsOwner">
    <vt:lpwstr/>
  </property>
  <property fmtid="{D5CDD505-2E9C-101B-9397-08002B2CF9AE}" pid="23" name="FSC#CFGBAYERN@15.1400:DocumentFileUrgency">
    <vt:lpwstr/>
  </property>
  <property fmtid="{D5CDD505-2E9C-101B-9397-08002B2CF9AE}" pid="24" name="FSC#CFGBAYERN@15.1400:IncAttachments">
    <vt:lpwstr/>
  </property>
  <property fmtid="{D5CDD505-2E9C-101B-9397-08002B2CF9AE}" pid="25" name="FSC#CFGBAYERN@15.1400:VisitingHoursOwnerGroup">
    <vt:lpwstr/>
  </property>
  <property fmtid="{D5CDD505-2E9C-101B-9397-08002B2CF9AE}" pid="26" name="FSC#CFGBAYERN@15.1400:DocumentFileSubject">
    <vt:lpwstr/>
  </property>
  <property fmtid="{D5CDD505-2E9C-101B-9397-08002B2CF9AE}" pid="27" name="FSC#CFGBAYERN@15.1400:FileSubject">
    <vt:lpwstr/>
  </property>
  <property fmtid="{D5CDD505-2E9C-101B-9397-08002B2CF9AE}" pid="28" name="FSC#CFGBAYERN@15.1400:BankDetailsBICOwnerGroup">
    <vt:lpwstr/>
  </property>
  <property fmtid="{D5CDD505-2E9C-101B-9397-08002B2CF9AE}" pid="29" name="FSC#CFGBAYERN@15.1400:BankDetailsBICOwner">
    <vt:lpwstr/>
  </property>
  <property fmtid="{D5CDD505-2E9C-101B-9397-08002B2CF9AE}" pid="30" name="FSC#CFGBAYERN@15.1400:AddrDate">
    <vt:lpwstr/>
  </property>
  <property fmtid="{D5CDD505-2E9C-101B-9397-08002B2CF9AE}" pid="31" name="FSC#CFGBAYERN@15.1400:OwnerGroupOfficeBuilding">
    <vt:lpwstr/>
  </property>
  <property fmtid="{D5CDD505-2E9C-101B-9397-08002B2CF9AE}" pid="32" name="FSC#CFGBAYERN@15.1400:OwnerOfficeBuilding">
    <vt:lpwstr/>
  </property>
  <property fmtid="{D5CDD505-2E9C-101B-9397-08002B2CF9AE}" pid="33" name="FSC#CFGBAYERN@15.1400:OwnerName">
    <vt:lpwstr/>
  </property>
  <property fmtid="{D5CDD505-2E9C-101B-9397-08002B2CF9AE}" pid="34" name="FSC#CFGBAYERN@15.1400:OwnerFunction">
    <vt:lpwstr/>
  </property>
  <property fmtid="{D5CDD505-2E9C-101B-9397-08002B2CF9AE}" pid="35" name="FSC#CFGBAYERN@15.1400:OwnerGender">
    <vt:lpwstr/>
  </property>
  <property fmtid="{D5CDD505-2E9C-101B-9397-08002B2CF9AE}" pid="36" name="FSC#CFGBAYERN@15.1400:OwnerJobTitle">
    <vt:lpwstr/>
  </property>
  <property fmtid="{D5CDD505-2E9C-101B-9397-08002B2CF9AE}" pid="37" name="FSC#CFGBAYERN@15.1400:OwnerSurName">
    <vt:lpwstr/>
  </property>
  <property fmtid="{D5CDD505-2E9C-101B-9397-08002B2CF9AE}" pid="38" name="FSC#CFGBAYERN@15.1400:OwnerNameAffix">
    <vt:lpwstr/>
  </property>
  <property fmtid="{D5CDD505-2E9C-101B-9397-08002B2CF9AE}" pid="39" name="FSC#CFGBAYERN@15.1400:OwnerTitle">
    <vt:lpwstr/>
  </property>
  <property fmtid="{D5CDD505-2E9C-101B-9397-08002B2CF9AE}" pid="40" name="FSC#CFGBAYERN@15.1400:OwnerFirstName">
    <vt:lpwstr/>
  </property>
  <property fmtid="{D5CDD505-2E9C-101B-9397-08002B2CF9AE}" pid="41" name="FSC#CFGBAYERN@15.1400:EmailOwnerGroup">
    <vt:lpwstr/>
  </property>
  <property fmtid="{D5CDD505-2E9C-101B-9397-08002B2CF9AE}" pid="42" name="FSC#CFGBAYERN@15.1400:EmailOwner">
    <vt:lpwstr/>
  </property>
  <property fmtid="{D5CDD505-2E9C-101B-9397-08002B2CF9AE}" pid="43" name="FSC#CFGBAYERN@15.1400:Recipients">
    <vt:lpwstr>,</vt:lpwstr>
  </property>
  <property fmtid="{D5CDD505-2E9C-101B-9397-08002B2CF9AE}" pid="44" name="FSC#CFGBAYERN@15.1400:RecipientsBlocked">
    <vt:lpwstr>_x000d_</vt:lpwstr>
  </property>
  <property fmtid="{D5CDD505-2E9C-101B-9397-08002B2CF9AE}" pid="45" name="FSC#CFGBAYERN@15.1400:FaxNumberOwnerGroup">
    <vt:lpwstr/>
  </property>
  <property fmtid="{D5CDD505-2E9C-101B-9397-08002B2CF9AE}" pid="46" name="FSC#CFGBAYERN@15.1400:FaxNumberOwner">
    <vt:lpwstr/>
  </property>
  <property fmtid="{D5CDD505-2E9C-101B-9397-08002B2CF9AE}" pid="47" name="FSC#CFGBAYERN@15.1400:ForeignNr">
    <vt:lpwstr/>
  </property>
  <property fmtid="{D5CDD505-2E9C-101B-9397-08002B2CF9AE}" pid="48" name="FSC#CFGBAYERN@15.1400:BankDetailsIBANOwnerGroup">
    <vt:lpwstr/>
  </property>
  <property fmtid="{D5CDD505-2E9C-101B-9397-08002B2CF9AE}" pid="49" name="FSC#CFGBAYERN@15.1400:BankDetailsIBANOwner">
    <vt:lpwstr/>
  </property>
  <property fmtid="{D5CDD505-2E9C-101B-9397-08002B2CF9AE}" pid="50" name="FSC#CFGBAYERN@15.1400:BankDetailsNameOwnerGroup">
    <vt:lpwstr/>
  </property>
  <property fmtid="{D5CDD505-2E9C-101B-9397-08002B2CF9AE}" pid="51" name="FSC#CFGBAYERN@15.1400:BankDetailsNameOwner">
    <vt:lpwstr/>
  </property>
  <property fmtid="{D5CDD505-2E9C-101B-9397-08002B2CF9AE}" pid="52" name="FSC#CFGBAYERN@15.1400:BankDetailsOwnerOwnerGroup">
    <vt:lpwstr/>
  </property>
  <property fmtid="{D5CDD505-2E9C-101B-9397-08002B2CF9AE}" pid="53" name="FSC#CFGBAYERN@15.1400:BankDetailsOwnerOwner">
    <vt:lpwstr/>
  </property>
  <property fmtid="{D5CDD505-2E9C-101B-9397-08002B2CF9AE}" pid="54" name="FSC#CFGBAYERN@15.1400:BankDetailsAccountOwnerGroup">
    <vt:lpwstr/>
  </property>
  <property fmtid="{D5CDD505-2E9C-101B-9397-08002B2CF9AE}" pid="55" name="FSC#CFGBAYERN@15.1400:BankDetailsAccountOwner">
    <vt:lpwstr/>
  </property>
  <property fmtid="{D5CDD505-2E9C-101B-9397-08002B2CF9AE}" pid="56" name="FSC#CFGBAYERN@15.1400:CopyRecipients">
    <vt:lpwstr/>
  </property>
  <property fmtid="{D5CDD505-2E9C-101B-9397-08002B2CF9AE}" pid="57" name="FSC#CFGBAYERN@15.1400:CopyRecipientsBlocked">
    <vt:lpwstr/>
  </property>
  <property fmtid="{D5CDD505-2E9C-101B-9397-08002B2CF9AE}" pid="58" name="FSC#CFGBAYERN@15.1400:DocumentName">
    <vt:lpwstr/>
  </property>
  <property fmtid="{D5CDD505-2E9C-101B-9397-08002B2CF9AE}" pid="59" name="FSC#CFGBAYERN@15.1400:OrganizationOwnerGroup">
    <vt:lpwstr/>
  </property>
  <property fmtid="{D5CDD505-2E9C-101B-9397-08002B2CF9AE}" pid="60" name="FSC#CFGBAYERN@15.1400:SignFinalVersionByJobTitle">
    <vt:lpwstr/>
  </property>
  <property fmtid="{D5CDD505-2E9C-101B-9397-08002B2CF9AE}" pid="61" name="FSC#CFGBAYERN@15.1400:SignFinalVersionByFunction">
    <vt:lpwstr/>
  </property>
  <property fmtid="{D5CDD505-2E9C-101B-9397-08002B2CF9AE}" pid="62" name="FSC#CFGBAYERN@15.1400:SignFinalVersionBySurname">
    <vt:lpwstr/>
  </property>
  <property fmtid="{D5CDD505-2E9C-101B-9397-08002B2CF9AE}" pid="63" name="FSC#CFGBAYERN@15.1400:SignFinalVersionByNameAffix">
    <vt:lpwstr/>
  </property>
  <property fmtid="{D5CDD505-2E9C-101B-9397-08002B2CF9AE}" pid="64" name="FSC#CFGBAYERN@15.1400:SignFinalVersionByTitle">
    <vt:lpwstr/>
  </property>
  <property fmtid="{D5CDD505-2E9C-101B-9397-08002B2CF9AE}" pid="65" name="FSC#CFGBAYERN@15.1400:SignFinalVersionByFirstname">
    <vt:lpwstr/>
  </property>
  <property fmtid="{D5CDD505-2E9C-101B-9397-08002B2CF9AE}" pid="66" name="FSC#CFGBAYERN@15.1400:TelNumberOwnerGroup">
    <vt:lpwstr/>
  </property>
  <property fmtid="{D5CDD505-2E9C-101B-9397-08002B2CF9AE}" pid="67" name="FSC#CFGBAYERN@15.1400:TelNumberOwner">
    <vt:lpwstr/>
  </property>
  <property fmtid="{D5CDD505-2E9C-101B-9397-08002B2CF9AE}" pid="68" name="FSC#CFGBAYERN@15.1400:TelNumberOwnerMobile">
    <vt:lpwstr/>
  </property>
  <property fmtid="{D5CDD505-2E9C-101B-9397-08002B2CF9AE}" pid="69" name="FSC#CFGBAYERN@15.1400:TelNumberOwnerPrivate">
    <vt:lpwstr/>
  </property>
  <property fmtid="{D5CDD505-2E9C-101B-9397-08002B2CF9AE}" pid="70" name="FSC#CFGBAYERN@15.1400:URLOwnerGroup">
    <vt:lpwstr/>
  </property>
  <property fmtid="{D5CDD505-2E9C-101B-9397-08002B2CF9AE}" pid="71" name="FSC#CFGBAYERN@15.1400:TransportConnectionOwnerGroup">
    <vt:lpwstr/>
  </property>
  <property fmtid="{D5CDD505-2E9C-101B-9397-08002B2CF9AE}" pid="72" name="FSC#CFGBAYERN@15.1400:OwnerRoomNumber">
    <vt:lpwstr/>
  </property>
  <property fmtid="{D5CDD505-2E9C-101B-9397-08002B2CF9AE}" pid="73" name="FSC#CFGNIEDERSACHSEN@15.1700:ProcedureSubject">
    <vt:lpwstr/>
  </property>
  <property fmtid="{D5CDD505-2E9C-101B-9397-08002B2CF9AE}" pid="74" name="FSC#COOSYSTEM@1.1:Container">
    <vt:lpwstr>COO.5000.101.5.558442</vt:lpwstr>
  </property>
  <property fmtid="{D5CDD505-2E9C-101B-9397-08002B2CF9AE}" pid="75" name="FSC#FSCGOVDE@1.1001:FileRefOUEmail">
    <vt:lpwstr/>
  </property>
  <property fmtid="{D5CDD505-2E9C-101B-9397-08002B2CF9AE}" pid="76" name="FSC#FSCGOVDE@1.1001:ProcedureReference">
    <vt:lpwstr/>
  </property>
  <property fmtid="{D5CDD505-2E9C-101B-9397-08002B2CF9AE}" pid="77" name="FSC#FSCGOVDE@1.1001:FileSubject">
    <vt:lpwstr/>
  </property>
  <property fmtid="{D5CDD505-2E9C-101B-9397-08002B2CF9AE}" pid="78" name="FSC#FSCGOVDE@1.1001:ProcedureSubject">
    <vt:lpwstr/>
  </property>
  <property fmtid="{D5CDD505-2E9C-101B-9397-08002B2CF9AE}" pid="79" name="FSC#FSCGOVDE@1.1001:SignFinalVersionBy">
    <vt:lpwstr/>
  </property>
  <property fmtid="{D5CDD505-2E9C-101B-9397-08002B2CF9AE}" pid="80" name="FSC#FSCGOVDE@1.1001:SignFinalVersionAt">
    <vt:lpwstr/>
  </property>
  <property fmtid="{D5CDD505-2E9C-101B-9397-08002B2CF9AE}" pid="81" name="FSC#FSCGOVDE@1.1001:ProcedureRefBarCode">
    <vt:lpwstr/>
  </property>
  <property fmtid="{D5CDD505-2E9C-101B-9397-08002B2CF9AE}" pid="82" name="FSC#FSCGOVDE@1.1001:FileAddSubj">
    <vt:lpwstr/>
  </property>
  <property fmtid="{D5CDD505-2E9C-101B-9397-08002B2CF9AE}" pid="83" name="FSC#FSCGOVDE@1.1001:DocumentSubj">
    <vt:lpwstr/>
  </property>
  <property fmtid="{D5CDD505-2E9C-101B-9397-08002B2CF9AE}" pid="84" name="FSC#FSCGOVDE@1.1001:FileRel">
    <vt:lpwstr/>
  </property>
  <property fmtid="{D5CDD505-2E9C-101B-9397-08002B2CF9AE}" pid="85" name="FSC#COOELAK@1.1001:Subject">
    <vt:lpwstr>2014-08-16 geschützt Nds EHB_Marktraumumstellung_19_EnWG</vt:lpwstr>
  </property>
  <property fmtid="{D5CDD505-2E9C-101B-9397-08002B2CF9AE}" pid="86" name="FSC#COOELAK@1.1001:FileReference">
    <vt:lpwstr/>
  </property>
  <property fmtid="{D5CDD505-2E9C-101B-9397-08002B2CF9AE}" pid="87" name="FSC#COOELAK@1.1001:FileRefYear">
    <vt:lpwstr/>
  </property>
  <property fmtid="{D5CDD505-2E9C-101B-9397-08002B2CF9AE}" pid="88" name="FSC#COOELAK@1.1001:FileRefOrdinal">
    <vt:lpwstr/>
  </property>
  <property fmtid="{D5CDD505-2E9C-101B-9397-08002B2CF9AE}" pid="89" name="FSC#COOELAK@1.1001:FileRefOU">
    <vt:lpwstr/>
  </property>
  <property fmtid="{D5CDD505-2E9C-101B-9397-08002B2CF9AE}" pid="90" name="FSC#COOELAK@1.1001:Organization">
    <vt:lpwstr/>
  </property>
  <property fmtid="{D5CDD505-2E9C-101B-9397-08002B2CF9AE}" pid="91" name="FSC#COOELAK@1.1001:Owner">
    <vt:lpwstr>Frau Mevißen</vt:lpwstr>
  </property>
  <property fmtid="{D5CDD505-2E9C-101B-9397-08002B2CF9AE}" pid="92" name="FSC#COOELAK@1.1001:OwnerExtension">
    <vt:lpwstr>5742</vt:lpwstr>
  </property>
  <property fmtid="{D5CDD505-2E9C-101B-9397-08002B2CF9AE}" pid="93" name="FSC#COOELAK@1.1001:OwnerFaxExtension">
    <vt:lpwstr/>
  </property>
  <property fmtid="{D5CDD505-2E9C-101B-9397-08002B2CF9AE}" pid="94" name="FSC#COOELAK@1.1001:DispatchedBy">
    <vt:lpwstr/>
  </property>
  <property fmtid="{D5CDD505-2E9C-101B-9397-08002B2CF9AE}" pid="95" name="FSC#COOELAK@1.1001:DispatchedAt">
    <vt:lpwstr/>
  </property>
  <property fmtid="{D5CDD505-2E9C-101B-9397-08002B2CF9AE}" pid="96" name="FSC#COOELAK@1.1001:ApprovedBy">
    <vt:lpwstr/>
  </property>
  <property fmtid="{D5CDD505-2E9C-101B-9397-08002B2CF9AE}" pid="97" name="FSC#COOELAK@1.1001:ApprovedAt">
    <vt:lpwstr/>
  </property>
  <property fmtid="{D5CDD505-2E9C-101B-9397-08002B2CF9AE}" pid="98" name="FSC#COOELAK@1.1001:Department">
    <vt:lpwstr>Ref55 (Referat 55)</vt:lpwstr>
  </property>
  <property fmtid="{D5CDD505-2E9C-101B-9397-08002B2CF9AE}" pid="99" name="FSC#COOELAK@1.1001:CreatedAt">
    <vt:lpwstr>19.08.2014</vt:lpwstr>
  </property>
  <property fmtid="{D5CDD505-2E9C-101B-9397-08002B2CF9AE}" pid="100" name="FSC#COOELAK@1.1001:OU">
    <vt:lpwstr>Ref55 (Referat 55)</vt:lpwstr>
  </property>
  <property fmtid="{D5CDD505-2E9C-101B-9397-08002B2CF9AE}" pid="101" name="FSC#COOELAK@1.1001:Priority">
    <vt:lpwstr/>
  </property>
  <property fmtid="{D5CDD505-2E9C-101B-9397-08002B2CF9AE}" pid="102" name="FSC#COOELAK@1.1001:ObjBarCode">
    <vt:lpwstr>*COO.5000.101.5.558442*</vt:lpwstr>
  </property>
  <property fmtid="{D5CDD505-2E9C-101B-9397-08002B2CF9AE}" pid="103" name="FSC#COOELAK@1.1001:RefBarCode">
    <vt:lpwstr/>
  </property>
  <property fmtid="{D5CDD505-2E9C-101B-9397-08002B2CF9AE}" pid="104" name="FSC#COOELAK@1.1001:FileRefBarCode">
    <vt:lpwstr/>
  </property>
  <property fmtid="{D5CDD505-2E9C-101B-9397-08002B2CF9AE}" pid="105" name="FSC#COOELAK@1.1001:ExternalRef">
    <vt:lpwstr/>
  </property>
  <property fmtid="{D5CDD505-2E9C-101B-9397-08002B2CF9AE}" pid="106" name="FSC#COOELAK@1.1001:IncomingNumber">
    <vt:lpwstr/>
  </property>
  <property fmtid="{D5CDD505-2E9C-101B-9397-08002B2CF9AE}" pid="107" name="FSC#COOELAK@1.1001:IncomingSubject">
    <vt:lpwstr/>
  </property>
  <property fmtid="{D5CDD505-2E9C-101B-9397-08002B2CF9AE}" pid="108" name="FSC#COOELAK@1.1001:ProcessResponsible">
    <vt:lpwstr/>
  </property>
  <property fmtid="{D5CDD505-2E9C-101B-9397-08002B2CF9AE}" pid="109" name="FSC#COOELAK@1.1001:ProcessResponsiblePhone">
    <vt:lpwstr/>
  </property>
  <property fmtid="{D5CDD505-2E9C-101B-9397-08002B2CF9AE}" pid="110" name="FSC#COOELAK@1.1001:ProcessResponsibleMail">
    <vt:lpwstr/>
  </property>
  <property fmtid="{D5CDD505-2E9C-101B-9397-08002B2CF9AE}" pid="111" name="FSC#COOELAK@1.1001:ProcessResponsibleFax">
    <vt:lpwstr/>
  </property>
  <property fmtid="{D5CDD505-2E9C-101B-9397-08002B2CF9AE}" pid="112" name="FSC#COOELAK@1.1001:ApproverFirstName">
    <vt:lpwstr/>
  </property>
  <property fmtid="{D5CDD505-2E9C-101B-9397-08002B2CF9AE}" pid="113" name="FSC#COOELAK@1.1001:ApproverSurName">
    <vt:lpwstr/>
  </property>
  <property fmtid="{D5CDD505-2E9C-101B-9397-08002B2CF9AE}" pid="114" name="FSC#COOELAK@1.1001:ApproverTitle">
    <vt:lpwstr/>
  </property>
  <property fmtid="{D5CDD505-2E9C-101B-9397-08002B2CF9AE}" pid="115" name="FSC#COOELAK@1.1001:ExternalDate">
    <vt:lpwstr/>
  </property>
  <property fmtid="{D5CDD505-2E9C-101B-9397-08002B2CF9AE}" pid="116" name="FSC#COOELAK@1.1001:SettlementApprovedAt">
    <vt:lpwstr/>
  </property>
  <property fmtid="{D5CDD505-2E9C-101B-9397-08002B2CF9AE}" pid="117" name="FSC#COOELAK@1.1001:BaseNumber">
    <vt:lpwstr/>
  </property>
  <property fmtid="{D5CDD505-2E9C-101B-9397-08002B2CF9AE}" pid="118" name="FSC#COOELAK@1.1001:CurrentUserRolePos">
    <vt:lpwstr>Leiter/-in</vt:lpwstr>
  </property>
  <property fmtid="{D5CDD505-2E9C-101B-9397-08002B2CF9AE}" pid="119" name="FSC#COOELAK@1.1001:CurrentUserEmail">
    <vt:lpwstr>Daniel.Gelmke@mu.niedersachsen.de</vt:lpwstr>
  </property>
  <property fmtid="{D5CDD505-2E9C-101B-9397-08002B2CF9AE}" pid="120" name="FSC#ELAKGOV@1.1001:PersonalSubjGender">
    <vt:lpwstr/>
  </property>
  <property fmtid="{D5CDD505-2E9C-101B-9397-08002B2CF9AE}" pid="121" name="FSC#ELAKGOV@1.1001:PersonalSubjFirstName">
    <vt:lpwstr/>
  </property>
  <property fmtid="{D5CDD505-2E9C-101B-9397-08002B2CF9AE}" pid="122" name="FSC#ELAKGOV@1.1001:PersonalSubjSurName">
    <vt:lpwstr/>
  </property>
  <property fmtid="{D5CDD505-2E9C-101B-9397-08002B2CF9AE}" pid="123" name="FSC#ELAKGOV@1.1001:PersonalSubjSalutation">
    <vt:lpwstr/>
  </property>
  <property fmtid="{D5CDD505-2E9C-101B-9397-08002B2CF9AE}" pid="124" name="FSC#ELAKGOV@1.1001:PersonalSubjAddress">
    <vt:lpwstr/>
  </property>
  <property fmtid="{D5CDD505-2E9C-101B-9397-08002B2CF9AE}" pid="125" name="FSC#FSCELEXDE@15.1700:AppointedDate">
    <vt:lpwstr/>
  </property>
  <property fmtid="{D5CDD505-2E9C-101B-9397-08002B2CF9AE}" pid="126" name="FSC#FSCELEXDE@15.1700:AppointedTime">
    <vt:lpwstr/>
  </property>
  <property fmtid="{D5CDD505-2E9C-101B-9397-08002B2CF9AE}" pid="127" name="FSC#FSCELEXDE@15.1700:AppointedDateDayOfWeek">
    <vt:lpwstr/>
  </property>
  <property fmtid="{D5CDD505-2E9C-101B-9397-08002B2CF9AE}" pid="128" name="FSC#FSCELEXDE@15.1700:CaucusPlace">
    <vt:lpwstr/>
  </property>
  <property fmtid="{D5CDD505-2E9C-101B-9397-08002B2CF9AE}" pid="129" name="FSC#FSCELEXDE@15.1700:AppointedSTSDate">
    <vt:lpwstr/>
  </property>
  <property fmtid="{D5CDD505-2E9C-101B-9397-08002B2CF9AE}" pid="130" name="FSC#FSCELEXDE@15.1700:AppointedSTSTime">
    <vt:lpwstr/>
  </property>
  <property fmtid="{D5CDD505-2E9C-101B-9397-08002B2CF9AE}" pid="131" name="FSC#FSCELEXDE@15.1700:AppointedSTSDateDayOfWeek">
    <vt:lpwstr/>
  </property>
  <property fmtid="{D5CDD505-2E9C-101B-9397-08002B2CF9AE}" pid="132" name="FSC#FSCELEXDE@15.1700:STSPlace">
    <vt:lpwstr/>
  </property>
</Properties>
</file>